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/>
  <calcPr fullCalcOnLoad="1"/>
</workbook>
</file>

<file path=xl/sharedStrings.xml><?xml version="1.0" encoding="utf-8"?>
<sst xmlns="http://schemas.openxmlformats.org/spreadsheetml/2006/main" count="200" uniqueCount="162">
  <si>
    <t>CONDENSED CONSOLIDATED INCOME STATEMENTS</t>
  </si>
  <si>
    <t>Note</t>
  </si>
  <si>
    <t>RM'000</t>
  </si>
  <si>
    <t>Expenses excluding finance cost and tax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</si>
  <si>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</si>
  <si>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</si>
  <si>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</si>
  <si>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</si>
  <si>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</si>
  <si>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</si>
  <si>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</si>
  <si>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</si>
  <si>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</si>
  <si>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Income tax expense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</si>
  <si>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</si>
  <si>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</si>
  <si>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</si>
  <si>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</si>
  <si>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</si>
  <si>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</si>
  <si>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</si>
  <si>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</si>
  <si>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</si>
  <si>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</si>
  <si>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</si>
  <si>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</si>
  <si>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</si>
  <si>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</si>
  <si>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</si>
  <si>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</si>
  <si>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</si>
  <si>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</si>
  <si>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</si>
  <si>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</si>
  <si>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</si>
  <si>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</si>
  <si>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</si>
  <si>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</si>
  <si>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profit</t>
  </si>
  <si>
    <t>Hire purchase payables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</si>
  <si>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</si>
  <si>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</si>
  <si>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</si>
  <si>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</si>
  <si>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</si>
  <si>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Allowance for doubtful debts</t>
  </si>
  <si>
    <t xml:space="preserve"> Unrealised loss on foreign exchange</t>
  </si>
  <si>
    <t xml:space="preserve"> Interest income</t>
  </si>
  <si>
    <t>(Increase)/Decrease in:</t>
  </si>
  <si>
    <t xml:space="preserve"> Inventories</t>
  </si>
  <si>
    <t>Operating Profit Before Working Capital Changes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</si>
  <si>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</si>
  <si>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</si>
  <si>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</si>
  <si>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</si>
  <si>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</si>
  <si>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</si>
  <si>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</si>
  <si>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</si>
  <si>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</si>
  <si>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</si>
  <si>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</si>
  <si>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Dividend paid</t>
  </si>
  <si>
    <t>Finance cost paid</t>
  </si>
  <si>
    <t>Revenue</t>
  </si>
  <si>
    <t>- dilluted</t>
  </si>
  <si>
    <t>N/A</t>
  </si>
  <si>
    <t>Cash and cash equivalents comprise the following balance sheet amounts:</t>
  </si>
  <si>
    <t>Bank overdrafts</t>
  </si>
  <si>
    <t>(The figures have not been audited)</t>
  </si>
  <si>
    <t>- basic</t>
  </si>
  <si>
    <t>Proceeds from term loan</t>
  </si>
  <si>
    <t>Investment in unquoted bonds</t>
  </si>
  <si>
    <t>Term loan - unsecured</t>
  </si>
  <si>
    <t>Translation adjustment for the year</t>
  </si>
  <si>
    <t xml:space="preserve"> Allowance for doubtful debts no longer required</t>
  </si>
  <si>
    <t>(Loss)/Profit from operations</t>
  </si>
  <si>
    <t>(Loss)/Profit before tax</t>
  </si>
  <si>
    <t>(Loss)/Profit after tax</t>
  </si>
  <si>
    <t>Investment in associated companies</t>
  </si>
  <si>
    <t>Net (loss)/profit for the period/financial year</t>
  </si>
  <si>
    <t>Net profit for the financial year</t>
  </si>
  <si>
    <t>Cash Used in Operations</t>
  </si>
  <si>
    <t>Net Cash Used In Operating Activities</t>
  </si>
  <si>
    <t>CASH FLOWS FROM/(USED IN) INVESTING ACTIVITIES</t>
  </si>
  <si>
    <t>CASH FLOWS FROM/(USED IN) FINANCING ACTIVITIES</t>
  </si>
  <si>
    <t>CASH AND CASH EQUIVALENTS AT BEGINNING OF YEAR</t>
  </si>
  <si>
    <t>Cash on hand and at banks</t>
  </si>
  <si>
    <t>CASH FLOWS FROM/(USED IN) OPERATING ACTIVITIES</t>
  </si>
  <si>
    <t>Net Cash Used In Investing Activities</t>
  </si>
  <si>
    <t>Net Cash From Financing Activities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</si>
  <si>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</si>
  <si>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</si>
  <si>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</si>
  <si>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</si>
  <si>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Balance as of 1 January 2003</t>
  </si>
  <si>
    <t>Payments for bankers acceptance</t>
  </si>
  <si>
    <t>Loss before tax</t>
  </si>
  <si>
    <t>Individual Quarter</t>
  </si>
  <si>
    <t xml:space="preserve">Current </t>
  </si>
  <si>
    <t xml:space="preserve">Year </t>
  </si>
  <si>
    <t>Quarter</t>
  </si>
  <si>
    <t>Corresponding</t>
  </si>
  <si>
    <t>Cumulative Quarter</t>
  </si>
  <si>
    <t xml:space="preserve">Preceding Year </t>
  </si>
  <si>
    <t>(These figures have not been audited)</t>
  </si>
  <si>
    <t>for the year ended 31 December 2002.</t>
  </si>
  <si>
    <t>The Unaudited Condensed Consolidated Balance Sheet should be read in conjunction with the annual financial statements</t>
  </si>
  <si>
    <t>The Unaudited Condensed Consolidated Cash Flow Statement should be read in conjunction with the annual financial statements</t>
  </si>
  <si>
    <t>The Unaudited Condensed Consolidated Income Statement should be read in conjunction with the annual financial statements</t>
  </si>
  <si>
    <t>The Unaudited Condensed Consolidated Statement of Changes of Equity should be read in conjunction with the annual financial statements</t>
  </si>
  <si>
    <t xml:space="preserve">As At End Of </t>
  </si>
  <si>
    <t>Current Quarter</t>
  </si>
  <si>
    <t xml:space="preserve">As At Preceding </t>
  </si>
  <si>
    <t>Financial Year</t>
  </si>
  <si>
    <t>End (Audited)</t>
  </si>
  <si>
    <t>(Unaudited)</t>
  </si>
  <si>
    <t xml:space="preserve">Period </t>
  </si>
  <si>
    <t>To date</t>
  </si>
  <si>
    <t>(Formerly Known as Britac Berhad)</t>
  </si>
  <si>
    <t>SAAG CONSOLIDATED (M) BHD</t>
  </si>
  <si>
    <t>(Loss)/Earnings per share (sen)</t>
  </si>
  <si>
    <t>Sale of shares in subsidiary companies</t>
  </si>
  <si>
    <t xml:space="preserve"> Gain from sale of subsidiary companies</t>
  </si>
  <si>
    <t>Net tangible assets per share (RM)</t>
  </si>
  <si>
    <t xml:space="preserve"> Property plant and equipment written off</t>
  </si>
  <si>
    <t xml:space="preserve"> Share in results of joint venture</t>
  </si>
  <si>
    <t>NET DECREASE IN CASH AND CASH EQUIVALENTS</t>
  </si>
  <si>
    <t>CASH AND CASH EQUIVALENTS AT END OF PERIOD</t>
  </si>
  <si>
    <t>Interim report for the year ended 31 December 2003</t>
  </si>
  <si>
    <t>year ended</t>
  </si>
  <si>
    <t>Financial</t>
  </si>
  <si>
    <t>Balance as of 31 December 2003</t>
  </si>
  <si>
    <t>Other investments</t>
  </si>
  <si>
    <t>Project work in progress</t>
  </si>
  <si>
    <t xml:space="preserve"> Bad debts written off</t>
  </si>
  <si>
    <t xml:space="preserve"> Allowance for slow moving inventories</t>
  </si>
  <si>
    <t>Purchase of unquoted bonds</t>
  </si>
  <si>
    <t>Acquisition of shares in subsidiary companies from minority shareholders</t>
  </si>
  <si>
    <t>Increase in bank borrowings, excluding bank overdrafts</t>
  </si>
  <si>
    <t>Balance as of 1 January 2002</t>
  </si>
  <si>
    <t>Balance as of 31 December 2002</t>
  </si>
  <si>
    <t>Goodwill on consolidation</t>
  </si>
  <si>
    <t>Un-</t>
  </si>
  <si>
    <t>appropriated</t>
  </si>
  <si>
    <t xml:space="preserve">Fixed deposits and short term deposits </t>
  </si>
  <si>
    <t>Short term investment in quoted shares</t>
  </si>
  <si>
    <t>Exceptional items:-</t>
  </si>
  <si>
    <t>- allowance for diminution in value of investment</t>
  </si>
  <si>
    <t>- gain on disposal of subsidiary</t>
  </si>
  <si>
    <t>Final dividend paid in respect of the financial year</t>
  </si>
  <si>
    <t>ended 31 December 2001</t>
  </si>
  <si>
    <t>- allowance for doubtful debts</t>
  </si>
  <si>
    <t>- bad debts written off</t>
  </si>
  <si>
    <t>- allowance for slow moving stocks</t>
  </si>
  <si>
    <t xml:space="preserve"> Amortisation of goodwill</t>
  </si>
  <si>
    <t xml:space="preserve"> Allowance for diminution in value of investment</t>
  </si>
  <si>
    <t>Acquisition of subsidiary companies</t>
  </si>
  <si>
    <t>Investment in quoted shares</t>
  </si>
  <si>
    <t xml:space="preserve"> Project work in progress</t>
  </si>
  <si>
    <t>Fixed deposits and short term deposits</t>
  </si>
  <si>
    <t xml:space="preserve"> Gain on disposal of property, plant and equipment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</si>
</sst>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d\-mmm\-yyyy"/>
    <numFmt numFmtId="175" formatCode="dd\ mmm\ yyyy"/>
    <numFmt numFmtId="176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72" fontId="0" fillId="0" borderId="0" xfId="15" applyNumberFormat="1" applyAlignment="1">
      <alignment/>
    </xf>
    <xf numFmtId="172" fontId="0" fillId="0" borderId="0" xfId="15" applyNumberFormat="1" applyAlignment="1">
      <alignment/>
    </xf>
    <xf numFmtId="172" fontId="0" fillId="0" borderId="1" xfId="0" applyNumberFormat="1" applyBorder="1" applyAlignment="1">
      <alignment/>
    </xf>
    <xf numFmtId="38" fontId="2" fillId="0" borderId="0" xfId="0" applyNumberFormat="1" applyFont="1" applyAlignment="1">
      <alignment/>
    </xf>
    <xf numFmtId="172" fontId="0" fillId="0" borderId="0" xfId="15" applyNumberFormat="1" applyBorder="1" applyAlignment="1">
      <alignment/>
    </xf>
    <xf numFmtId="172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2" fontId="0" fillId="0" borderId="2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72" fontId="0" fillId="0" borderId="0" xfId="15" applyNumberFormat="1" applyFont="1" applyBorder="1" applyAlignment="1">
      <alignment horizontal="right"/>
    </xf>
    <xf numFmtId="172" fontId="0" fillId="0" borderId="3" xfId="15" applyNumberFormat="1" applyBorder="1" applyAlignment="1">
      <alignment/>
    </xf>
    <xf numFmtId="172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72" fontId="0" fillId="0" borderId="1" xfId="15" applyNumberFormat="1" applyBorder="1" applyAlignment="1">
      <alignment/>
    </xf>
    <xf numFmtId="38" fontId="0" fillId="0" borderId="0" xfId="0" applyNumberFormat="1" applyFont="1" applyAlignment="1" quotePrefix="1">
      <alignment/>
    </xf>
    <xf numFmtId="38" fontId="2" fillId="0" borderId="0" xfId="0" applyNumberFormat="1" applyFont="1" applyAlignment="1">
      <alignment horizontal="center"/>
    </xf>
    <xf numFmtId="172" fontId="1" fillId="0" borderId="0" xfId="15" applyNumberFormat="1" applyFont="1" applyAlignment="1">
      <alignment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0" xfId="15" applyNumberFormat="1" applyFont="1" applyAlignment="1">
      <alignment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ont="1" applyFill="1" applyBorder="1" applyAlignment="1">
      <alignment horizontal="right"/>
    </xf>
    <xf numFmtId="172" fontId="0" fillId="0" borderId="2" xfId="15" applyNumberForma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172" fontId="0" fillId="0" borderId="1" xfId="15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172" fontId="0" fillId="0" borderId="0" xfId="15" applyNumberFormat="1" applyFill="1" applyBorder="1" applyAlignment="1">
      <alignment/>
    </xf>
    <xf numFmtId="172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15" applyNumberFormat="1" applyFont="1" applyAlignment="1">
      <alignment horizontal="center"/>
    </xf>
    <xf numFmtId="172" fontId="0" fillId="0" borderId="0" xfId="15" applyNumberFormat="1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center"/>
    </xf>
    <xf numFmtId="172" fontId="0" fillId="0" borderId="0" xfId="15" applyNumberFormat="1" applyFill="1" applyBorder="1" applyAlignment="1">
      <alignment/>
    </xf>
    <xf numFmtId="172" fontId="0" fillId="0" borderId="3" xfId="15" applyNumberFormat="1" applyFill="1" applyBorder="1" applyAlignment="1">
      <alignment/>
    </xf>
    <xf numFmtId="172" fontId="1" fillId="0" borderId="0" xfId="15" applyNumberFormat="1" applyFont="1" applyFill="1" applyAlignment="1">
      <alignment/>
    </xf>
    <xf numFmtId="43" fontId="0" fillId="0" borderId="0" xfId="15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172" fontId="0" fillId="0" borderId="0" xfId="15" applyNumberFormat="1" applyFont="1" applyFill="1" applyAlignment="1">
      <alignment/>
    </xf>
    <xf numFmtId="38" fontId="2" fillId="0" borderId="0" xfId="0" applyNumberFormat="1" applyFont="1" applyFill="1" applyAlignment="1">
      <alignment horizontal="center"/>
    </xf>
    <xf numFmtId="172" fontId="2" fillId="0" borderId="0" xfId="15" applyNumberFormat="1" applyFont="1" applyFill="1" applyAlignment="1">
      <alignment/>
    </xf>
    <xf numFmtId="172" fontId="0" fillId="0" borderId="1" xfId="0" applyNumberForma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Fill="1" applyAlignment="1">
      <alignment/>
    </xf>
    <xf numFmtId="172" fontId="0" fillId="0" borderId="3" xfId="15" applyNumberFormat="1" applyFont="1" applyFill="1" applyBorder="1" applyAlignment="1">
      <alignment horizontal="right"/>
    </xf>
    <xf numFmtId="172" fontId="0" fillId="0" borderId="3" xfId="15" applyNumberFormat="1" applyFont="1" applyBorder="1" applyAlignment="1">
      <alignment horizontal="right"/>
    </xf>
    <xf numFmtId="172" fontId="0" fillId="0" borderId="2" xfId="15" applyNumberFormat="1" applyFont="1" applyFill="1" applyBorder="1" applyAlignment="1">
      <alignment horizontal="right"/>
    </xf>
    <xf numFmtId="172" fontId="0" fillId="0" borderId="2" xfId="15" applyNumberFormat="1" applyFont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workbookViewId="0" topLeftCell="D26">
      <selection activeCell="D49" sqref="D49"/>
    </sheetView>
  </sheetViews>
  <sheetFormatPr defaultColWidth="9.140625" defaultRowHeight="12.75"/>
  <cols>
    <col min="1" max="1" width="0.9921875" style="0" customWidth="1"/>
    <col min="2" max="2" width="41.28125" style="0" customWidth="1"/>
    <col min="3" max="3" width="7.8515625" style="5" customWidth="1"/>
    <col min="4" max="4" width="14.8515625" style="38" customWidth="1"/>
    <col min="5" max="5" width="2.421875" style="0" customWidth="1"/>
    <col min="6" max="6" width="15.421875" style="0" customWidth="1"/>
    <col min="7" max="7" width="3.00390625" style="0" customWidth="1"/>
    <col min="8" max="8" width="14.8515625" style="38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120</v>
      </c>
      <c r="B1" s="2"/>
      <c r="C1" s="7"/>
      <c r="D1" s="10"/>
      <c r="E1" s="3"/>
      <c r="F1" s="3"/>
      <c r="G1" s="3"/>
      <c r="H1" s="10"/>
      <c r="I1" s="3"/>
      <c r="J1" s="3"/>
    </row>
    <row r="2" spans="1:10" ht="12.75">
      <c r="A2" s="2" t="s">
        <v>119</v>
      </c>
      <c r="B2" s="2"/>
      <c r="C2" s="7"/>
      <c r="D2" s="10"/>
      <c r="E2" s="3"/>
      <c r="F2" s="3"/>
      <c r="G2" s="3"/>
      <c r="H2" s="10"/>
      <c r="I2" s="3"/>
      <c r="J2" s="3"/>
    </row>
    <row r="3" spans="1:10" ht="12.75">
      <c r="A3" s="2" t="s">
        <v>129</v>
      </c>
      <c r="B3" s="2"/>
      <c r="C3" s="7"/>
      <c r="D3" s="10"/>
      <c r="E3" s="3"/>
      <c r="F3" s="3"/>
      <c r="G3" s="3"/>
      <c r="H3" s="10"/>
      <c r="I3" s="3"/>
      <c r="J3" s="3"/>
    </row>
    <row r="4" spans="1:10" ht="12.75">
      <c r="A4" s="1" t="s">
        <v>0</v>
      </c>
      <c r="B4" s="2"/>
      <c r="C4" s="7"/>
      <c r="D4" s="10"/>
      <c r="E4" s="3"/>
      <c r="F4" s="3"/>
      <c r="G4" s="3"/>
      <c r="H4" s="10"/>
      <c r="I4" s="3"/>
      <c r="J4" s="3"/>
    </row>
    <row r="5" spans="1:10" ht="12.75">
      <c r="A5" s="1" t="s">
        <v>105</v>
      </c>
      <c r="B5" s="2"/>
      <c r="C5" s="7"/>
      <c r="D5" s="10"/>
      <c r="E5" s="3"/>
      <c r="F5" s="3"/>
      <c r="G5" s="3"/>
      <c r="H5" s="10"/>
      <c r="I5" s="3"/>
      <c r="J5" s="3"/>
    </row>
    <row r="6" spans="1:10" ht="12.75">
      <c r="A6" s="2"/>
      <c r="B6" s="2"/>
      <c r="C6" s="7"/>
      <c r="D6" s="10"/>
      <c r="E6" s="3"/>
      <c r="F6" s="3"/>
      <c r="G6" s="3"/>
      <c r="H6" s="10"/>
      <c r="I6" s="3"/>
      <c r="J6" s="3"/>
    </row>
    <row r="7" spans="1:10" ht="12.75">
      <c r="A7" s="2"/>
      <c r="B7" s="2"/>
      <c r="C7" s="7"/>
      <c r="D7" s="74" t="s">
        <v>98</v>
      </c>
      <c r="E7" s="75"/>
      <c r="F7" s="75"/>
      <c r="G7" s="6"/>
      <c r="H7" s="74" t="s">
        <v>103</v>
      </c>
      <c r="I7" s="74"/>
      <c r="J7" s="76"/>
    </row>
    <row r="8" spans="1:10" ht="12.75">
      <c r="A8" s="2"/>
      <c r="B8" s="2"/>
      <c r="C8" s="4" t="s">
        <v>1</v>
      </c>
      <c r="D8" s="42" t="s">
        <v>99</v>
      </c>
      <c r="E8" s="37"/>
      <c r="F8" s="42" t="s">
        <v>104</v>
      </c>
      <c r="G8" s="37"/>
      <c r="H8" s="42" t="s">
        <v>99</v>
      </c>
      <c r="I8" s="4"/>
      <c r="J8" s="37" t="s">
        <v>104</v>
      </c>
    </row>
    <row r="9" spans="1:10" ht="12.75">
      <c r="A9" s="2"/>
      <c r="B9" s="2"/>
      <c r="C9" s="7"/>
      <c r="D9" s="42" t="s">
        <v>100</v>
      </c>
      <c r="E9" s="46"/>
      <c r="F9" s="47" t="s">
        <v>102</v>
      </c>
      <c r="G9" s="42"/>
      <c r="H9" s="42" t="s">
        <v>100</v>
      </c>
      <c r="I9" s="4"/>
      <c r="J9" s="22" t="s">
        <v>102</v>
      </c>
    </row>
    <row r="10" spans="1:10" ht="12.75">
      <c r="A10" s="2"/>
      <c r="B10" s="2"/>
      <c r="C10" s="7"/>
      <c r="D10" s="42" t="s">
        <v>101</v>
      </c>
      <c r="E10" s="4"/>
      <c r="F10" s="42" t="s">
        <v>101</v>
      </c>
      <c r="G10" s="4"/>
      <c r="H10" s="42" t="s">
        <v>118</v>
      </c>
      <c r="I10" s="4"/>
      <c r="J10" s="42" t="s">
        <v>117</v>
      </c>
    </row>
    <row r="11" spans="1:10" ht="12.75">
      <c r="A11" s="2"/>
      <c r="B11" s="2"/>
      <c r="C11" s="7"/>
      <c r="D11" s="43">
        <v>37986</v>
      </c>
      <c r="E11" s="4"/>
      <c r="F11" s="43">
        <v>37621</v>
      </c>
      <c r="G11" s="4"/>
      <c r="H11" s="43">
        <v>37986</v>
      </c>
      <c r="I11" s="4"/>
      <c r="J11" s="43">
        <v>37621</v>
      </c>
    </row>
    <row r="12" spans="1:10" ht="12.75">
      <c r="A12" s="2"/>
      <c r="B12" s="2"/>
      <c r="C12" s="7"/>
      <c r="D12" s="6" t="s">
        <v>2</v>
      </c>
      <c r="E12" s="3"/>
      <c r="F12" s="6" t="s">
        <v>2</v>
      </c>
      <c r="G12" s="3"/>
      <c r="H12" s="6" t="s">
        <v>2</v>
      </c>
      <c r="I12" s="3"/>
      <c r="J12" s="6" t="s">
        <v>2</v>
      </c>
    </row>
    <row r="13" spans="1:10" ht="12.75">
      <c r="A13" s="2"/>
      <c r="B13" s="2"/>
      <c r="C13" s="7"/>
      <c r="D13" s="4"/>
      <c r="E13" s="3"/>
      <c r="F13" s="3"/>
      <c r="G13" s="3"/>
      <c r="H13" s="10"/>
      <c r="I13" s="3"/>
      <c r="J13" s="3"/>
    </row>
    <row r="14" spans="1:10" ht="12.75">
      <c r="A14" s="2"/>
      <c r="B14" s="2" t="s">
        <v>64</v>
      </c>
      <c r="C14" s="7">
        <v>6</v>
      </c>
      <c r="D14" s="9">
        <v>10752</v>
      </c>
      <c r="E14" s="8"/>
      <c r="F14" s="8">
        <v>12888</v>
      </c>
      <c r="G14" s="8"/>
      <c r="H14" s="9">
        <v>43660</v>
      </c>
      <c r="I14" s="8"/>
      <c r="J14" s="8">
        <v>48448</v>
      </c>
    </row>
    <row r="15" spans="1:10" ht="12.75">
      <c r="A15" s="2"/>
      <c r="B15" s="2"/>
      <c r="C15" s="7"/>
      <c r="D15" s="40"/>
      <c r="E15" s="26"/>
      <c r="F15" s="26"/>
      <c r="G15" s="26"/>
      <c r="H15" s="40"/>
      <c r="I15" s="26"/>
      <c r="J15" s="26"/>
    </row>
    <row r="16" spans="1:10" ht="12.75">
      <c r="A16" s="2"/>
      <c r="B16" s="2" t="s">
        <v>3</v>
      </c>
      <c r="C16" s="7"/>
      <c r="D16" s="40">
        <f>-12523+618+350+431</f>
        <v>-11124</v>
      </c>
      <c r="E16" s="26"/>
      <c r="F16" s="40">
        <f>-12862+45</f>
        <v>-12817</v>
      </c>
      <c r="G16" s="26"/>
      <c r="H16" s="40">
        <f>-47764+618+350+431</f>
        <v>-46365</v>
      </c>
      <c r="I16" s="26"/>
      <c r="J16" s="40">
        <f>-48780+45</f>
        <v>-48735</v>
      </c>
    </row>
    <row r="17" spans="1:10" ht="12.75">
      <c r="A17" s="2"/>
      <c r="B17" s="2"/>
      <c r="C17" s="7"/>
      <c r="D17" s="40"/>
      <c r="E17" s="26"/>
      <c r="F17" s="40"/>
      <c r="G17" s="26"/>
      <c r="H17" s="40"/>
      <c r="I17" s="26"/>
      <c r="J17" s="40"/>
    </row>
    <row r="18" spans="1:10" ht="12.75">
      <c r="A18" s="2"/>
      <c r="B18" s="2" t="s">
        <v>147</v>
      </c>
      <c r="C18" s="7"/>
      <c r="D18" s="40"/>
      <c r="E18" s="26"/>
      <c r="F18" s="26"/>
      <c r="G18" s="26"/>
      <c r="H18" s="40"/>
      <c r="I18" s="26"/>
      <c r="J18" s="26"/>
    </row>
    <row r="19" spans="1:10" ht="12.75">
      <c r="A19" s="2"/>
      <c r="B19" s="31" t="s">
        <v>152</v>
      </c>
      <c r="C19" s="7"/>
      <c r="D19" s="40">
        <f>-999-618</f>
        <v>-1617</v>
      </c>
      <c r="E19" s="26"/>
      <c r="F19" s="26">
        <v>-243</v>
      </c>
      <c r="G19" s="26"/>
      <c r="H19" s="40">
        <f>-999-618</f>
        <v>-1617</v>
      </c>
      <c r="I19" s="26"/>
      <c r="J19" s="26">
        <v>-243</v>
      </c>
    </row>
    <row r="20" spans="1:10" ht="12.75">
      <c r="A20" s="2"/>
      <c r="B20" s="31" t="s">
        <v>153</v>
      </c>
      <c r="C20" s="7"/>
      <c r="D20" s="40">
        <f>-636-350</f>
        <v>-986</v>
      </c>
      <c r="E20" s="26"/>
      <c r="F20" s="26">
        <v>-340</v>
      </c>
      <c r="G20" s="26"/>
      <c r="H20" s="40">
        <f>-636-350</f>
        <v>-986</v>
      </c>
      <c r="I20" s="26"/>
      <c r="J20" s="26">
        <v>-340</v>
      </c>
    </row>
    <row r="21" spans="1:10" ht="12.75">
      <c r="A21" s="2"/>
      <c r="B21" s="31" t="s">
        <v>154</v>
      </c>
      <c r="C21" s="7"/>
      <c r="D21" s="40">
        <v>-431</v>
      </c>
      <c r="E21" s="26"/>
      <c r="F21" s="26">
        <v>-45</v>
      </c>
      <c r="G21" s="26"/>
      <c r="H21" s="40">
        <v>-431</v>
      </c>
      <c r="I21" s="26"/>
      <c r="J21" s="26">
        <v>-45</v>
      </c>
    </row>
    <row r="22" spans="1:10" ht="12.75">
      <c r="A22" s="2"/>
      <c r="B22" s="31" t="s">
        <v>148</v>
      </c>
      <c r="C22" s="7"/>
      <c r="D22" s="40">
        <v>-60</v>
      </c>
      <c r="E22" s="26"/>
      <c r="F22" s="26">
        <v>0</v>
      </c>
      <c r="G22" s="26"/>
      <c r="H22" s="40">
        <v>-60</v>
      </c>
      <c r="I22" s="26"/>
      <c r="J22" s="26">
        <v>0</v>
      </c>
    </row>
    <row r="23" spans="1:10" ht="12.75">
      <c r="A23" s="2"/>
      <c r="B23" s="31" t="s">
        <v>149</v>
      </c>
      <c r="C23" s="7">
        <v>7</v>
      </c>
      <c r="D23" s="40">
        <v>0</v>
      </c>
      <c r="E23" s="26"/>
      <c r="F23" s="26">
        <v>0</v>
      </c>
      <c r="G23" s="26"/>
      <c r="H23" s="40">
        <v>40</v>
      </c>
      <c r="I23" s="26"/>
      <c r="J23" s="26">
        <v>0</v>
      </c>
    </row>
    <row r="24" spans="1:10" ht="12.75">
      <c r="A24" s="2"/>
      <c r="B24" s="2"/>
      <c r="C24" s="7"/>
      <c r="D24" s="40"/>
      <c r="E24" s="26"/>
      <c r="F24" s="26"/>
      <c r="G24" s="26"/>
      <c r="H24" s="40"/>
      <c r="I24" s="26"/>
      <c r="J24" s="26"/>
    </row>
    <row r="25" spans="1:10" ht="12.75">
      <c r="A25" s="2"/>
      <c r="B25" s="2" t="s">
        <v>4</v>
      </c>
      <c r="C25" s="7"/>
      <c r="D25" s="40">
        <v>472</v>
      </c>
      <c r="E25" s="26"/>
      <c r="F25" s="26">
        <v>482</v>
      </c>
      <c r="G25" s="26"/>
      <c r="H25" s="40">
        <f>1349</f>
        <v>1349</v>
      </c>
      <c r="I25" s="26"/>
      <c r="J25" s="26">
        <v>1978</v>
      </c>
    </row>
    <row r="26" spans="1:10" ht="12.75">
      <c r="A26" s="2"/>
      <c r="B26" s="2"/>
      <c r="C26" s="7"/>
      <c r="D26" s="70"/>
      <c r="E26" s="26"/>
      <c r="F26" s="71"/>
      <c r="G26" s="26"/>
      <c r="H26" s="70"/>
      <c r="I26" s="26"/>
      <c r="J26" s="71"/>
    </row>
    <row r="27" spans="1:10" ht="12.75">
      <c r="A27" s="2"/>
      <c r="B27" s="2" t="s">
        <v>76</v>
      </c>
      <c r="C27" s="7">
        <v>6</v>
      </c>
      <c r="D27" s="39">
        <f>SUM(D14:D26)</f>
        <v>-2994</v>
      </c>
      <c r="E27" s="26"/>
      <c r="F27" s="26">
        <f>SUM(F14:F26)</f>
        <v>-75</v>
      </c>
      <c r="G27" s="26"/>
      <c r="H27" s="40">
        <f>SUM(H14:H26)</f>
        <v>-4410</v>
      </c>
      <c r="I27" s="26"/>
      <c r="J27" s="26">
        <f>SUM(J14:J26)</f>
        <v>1063</v>
      </c>
    </row>
    <row r="28" spans="1:10" ht="12.75">
      <c r="A28" s="2"/>
      <c r="B28" s="2"/>
      <c r="C28" s="7"/>
      <c r="D28" s="40"/>
      <c r="E28" s="26"/>
      <c r="F28" s="26"/>
      <c r="G28" s="26"/>
      <c r="H28" s="40"/>
      <c r="I28" s="26"/>
      <c r="J28" s="26"/>
    </row>
    <row r="29" spans="1:10" ht="12.75">
      <c r="A29" s="2"/>
      <c r="B29" s="2" t="s">
        <v>91</v>
      </c>
      <c r="C29" s="7"/>
      <c r="D29" s="40">
        <v>-238</v>
      </c>
      <c r="E29" s="26"/>
      <c r="F29" s="26">
        <v>-386</v>
      </c>
      <c r="G29" s="26"/>
      <c r="H29" s="40">
        <v>-2938</v>
      </c>
      <c r="I29" s="26"/>
      <c r="J29" s="26">
        <v>-663</v>
      </c>
    </row>
    <row r="30" spans="1:10" ht="12.75">
      <c r="A30" s="2"/>
      <c r="B30" s="2"/>
      <c r="C30" s="7"/>
      <c r="D30" s="40"/>
      <c r="E30" s="26"/>
      <c r="F30" s="26"/>
      <c r="G30" s="26"/>
      <c r="H30" s="40"/>
      <c r="I30" s="26"/>
      <c r="J30" s="26"/>
    </row>
    <row r="31" spans="1:10" ht="12.75">
      <c r="A31" s="2"/>
      <c r="B31" s="2" t="s">
        <v>93</v>
      </c>
      <c r="C31" s="7"/>
      <c r="D31" s="40">
        <v>177</v>
      </c>
      <c r="E31" s="26"/>
      <c r="F31" s="26">
        <v>127</v>
      </c>
      <c r="G31" s="26"/>
      <c r="H31" s="40">
        <v>792</v>
      </c>
      <c r="I31" s="26"/>
      <c r="J31" s="26">
        <v>791</v>
      </c>
    </row>
    <row r="32" spans="1:10" ht="12.75">
      <c r="A32" s="2"/>
      <c r="B32" s="2"/>
      <c r="C32" s="7"/>
      <c r="D32" s="70"/>
      <c r="E32" s="26"/>
      <c r="F32" s="71"/>
      <c r="G32" s="26"/>
      <c r="H32" s="70"/>
      <c r="I32" s="26"/>
      <c r="J32" s="71"/>
    </row>
    <row r="33" spans="1:10" ht="12.75">
      <c r="A33" s="2"/>
      <c r="B33" s="2" t="s">
        <v>77</v>
      </c>
      <c r="C33" s="7"/>
      <c r="D33" s="40">
        <f>SUM(D27:D32)</f>
        <v>-3055</v>
      </c>
      <c r="E33" s="26"/>
      <c r="F33" s="40">
        <f>SUM(F27:F32)</f>
        <v>-334</v>
      </c>
      <c r="G33" s="26"/>
      <c r="H33" s="40">
        <f>SUM(H27:H32)</f>
        <v>-6556</v>
      </c>
      <c r="I33" s="26"/>
      <c r="J33" s="26">
        <f>SUM(J27:J32)</f>
        <v>1191</v>
      </c>
    </row>
    <row r="34" spans="1:10" ht="12.75">
      <c r="A34" s="2"/>
      <c r="B34" s="2"/>
      <c r="C34" s="7"/>
      <c r="D34" s="40"/>
      <c r="E34" s="26"/>
      <c r="F34" s="26"/>
      <c r="G34" s="26"/>
      <c r="H34" s="40"/>
      <c r="I34" s="26"/>
      <c r="J34" s="26"/>
    </row>
    <row r="35" spans="1:10" ht="12.75">
      <c r="A35" s="2"/>
      <c r="B35" s="2" t="s">
        <v>13</v>
      </c>
      <c r="C35" s="7">
        <v>9</v>
      </c>
      <c r="D35" s="40">
        <f>-710-55</f>
        <v>-765</v>
      </c>
      <c r="E35" s="26"/>
      <c r="F35" s="26">
        <v>92</v>
      </c>
      <c r="G35" s="26"/>
      <c r="H35" s="40">
        <f>-897-55</f>
        <v>-952</v>
      </c>
      <c r="I35" s="26"/>
      <c r="J35" s="26">
        <v>-664</v>
      </c>
    </row>
    <row r="36" spans="1:10" ht="12.75">
      <c r="A36" s="2"/>
      <c r="B36" s="2"/>
      <c r="C36" s="7"/>
      <c r="D36" s="70"/>
      <c r="E36" s="26"/>
      <c r="F36" s="71"/>
      <c r="G36" s="26"/>
      <c r="H36" s="70"/>
      <c r="I36" s="26"/>
      <c r="J36" s="71"/>
    </row>
    <row r="37" spans="1:10" ht="12.75">
      <c r="A37" s="2"/>
      <c r="B37" s="2" t="s">
        <v>78</v>
      </c>
      <c r="C37" s="7"/>
      <c r="D37" s="40">
        <f>SUM(D33:D36)</f>
        <v>-3820</v>
      </c>
      <c r="E37" s="26"/>
      <c r="F37" s="26">
        <f>SUM(F33:F36)</f>
        <v>-242</v>
      </c>
      <c r="G37" s="26"/>
      <c r="H37" s="40">
        <f>SUM(H33:H36)</f>
        <v>-7508</v>
      </c>
      <c r="I37" s="26"/>
      <c r="J37" s="26">
        <f>SUM(J33:J36)</f>
        <v>527</v>
      </c>
    </row>
    <row r="38" spans="1:10" ht="12.75">
      <c r="A38" s="2"/>
      <c r="B38" s="2"/>
      <c r="C38" s="7"/>
      <c r="D38" s="40"/>
      <c r="E38" s="26"/>
      <c r="F38" s="26"/>
      <c r="G38" s="26"/>
      <c r="H38" s="40"/>
      <c r="I38" s="26"/>
      <c r="J38" s="26"/>
    </row>
    <row r="39" spans="1:10" ht="12.75">
      <c r="A39" s="2"/>
      <c r="B39" s="2" t="s">
        <v>9</v>
      </c>
      <c r="C39" s="7"/>
      <c r="D39" s="40">
        <v>1611</v>
      </c>
      <c r="E39" s="26"/>
      <c r="F39" s="26">
        <v>-16</v>
      </c>
      <c r="G39" s="26"/>
      <c r="H39" s="40">
        <v>2390</v>
      </c>
      <c r="I39" s="26"/>
      <c r="J39" s="26">
        <v>-44</v>
      </c>
    </row>
    <row r="40" spans="1:10" ht="12.75">
      <c r="A40" s="2"/>
      <c r="B40" s="2"/>
      <c r="C40" s="7"/>
      <c r="D40" s="70"/>
      <c r="E40" s="26"/>
      <c r="F40" s="71"/>
      <c r="G40" s="26"/>
      <c r="H40" s="70"/>
      <c r="I40" s="26"/>
      <c r="J40" s="71"/>
    </row>
    <row r="41" spans="1:10" ht="13.5" thickBot="1">
      <c r="A41" s="2"/>
      <c r="B41" s="2" t="s">
        <v>80</v>
      </c>
      <c r="C41" s="7"/>
      <c r="D41" s="72">
        <f>SUM(D37:D40)</f>
        <v>-2209</v>
      </c>
      <c r="E41" s="26"/>
      <c r="F41" s="73">
        <f>SUM(F37:F40)</f>
        <v>-258</v>
      </c>
      <c r="G41" s="26"/>
      <c r="H41" s="72">
        <f>SUM(H37:H40)</f>
        <v>-5118</v>
      </c>
      <c r="I41" s="26"/>
      <c r="J41" s="73">
        <f>SUM(J37:J40)</f>
        <v>483</v>
      </c>
    </row>
    <row r="42" spans="1:10" ht="13.5" thickTop="1">
      <c r="A42" s="2"/>
      <c r="B42" s="2"/>
      <c r="C42" s="7"/>
      <c r="D42" s="40"/>
      <c r="E42" s="26"/>
      <c r="F42" s="26"/>
      <c r="G42" s="26"/>
      <c r="H42" s="40"/>
      <c r="I42" s="26"/>
      <c r="J42" s="26"/>
    </row>
    <row r="43" spans="1:10" ht="12.75">
      <c r="A43" s="2"/>
      <c r="C43" s="7"/>
      <c r="D43" s="9"/>
      <c r="E43" s="8"/>
      <c r="F43" s="8"/>
      <c r="G43" s="8"/>
      <c r="H43" s="9"/>
      <c r="I43" s="8"/>
      <c r="J43" s="8"/>
    </row>
    <row r="44" spans="1:3" ht="12.75">
      <c r="A44" s="2"/>
      <c r="B44" s="2" t="s">
        <v>121</v>
      </c>
      <c r="C44" s="7"/>
    </row>
    <row r="45" spans="1:10" ht="12.75">
      <c r="A45" s="2"/>
      <c r="B45" s="31" t="s">
        <v>70</v>
      </c>
      <c r="C45" s="7">
        <v>10</v>
      </c>
      <c r="D45" s="66">
        <f>D41/16000*100</f>
        <v>-13.80625</v>
      </c>
      <c r="E45" s="67"/>
      <c r="F45" s="67">
        <f>F41/16000*100</f>
        <v>-1.6125</v>
      </c>
      <c r="G45" s="67"/>
      <c r="H45" s="66">
        <f>H41/16000*100</f>
        <v>-31.9875</v>
      </c>
      <c r="I45" s="67"/>
      <c r="J45" s="67">
        <f>J41/16000*100</f>
        <v>3.01875</v>
      </c>
    </row>
    <row r="46" spans="1:10" ht="12.75">
      <c r="A46" s="2"/>
      <c r="B46" s="31" t="s">
        <v>65</v>
      </c>
      <c r="C46" s="7"/>
      <c r="D46" s="9" t="s">
        <v>66</v>
      </c>
      <c r="E46" s="8"/>
      <c r="F46" s="8" t="s">
        <v>66</v>
      </c>
      <c r="G46" s="8"/>
      <c r="H46" s="9" t="s">
        <v>66</v>
      </c>
      <c r="I46" s="8"/>
      <c r="J46" s="8" t="s">
        <v>66</v>
      </c>
    </row>
    <row r="47" spans="1:10" ht="12.75">
      <c r="A47" s="2"/>
      <c r="B47" s="2"/>
      <c r="C47" s="7"/>
      <c r="D47" s="9"/>
      <c r="E47" s="8"/>
      <c r="F47" s="8"/>
      <c r="G47" s="8"/>
      <c r="H47" s="9"/>
      <c r="I47" s="8"/>
      <c r="J47" s="8"/>
    </row>
    <row r="48" spans="1:10" ht="12.75">
      <c r="A48" s="2"/>
      <c r="B48" s="2"/>
      <c r="C48" s="7"/>
      <c r="D48" s="9"/>
      <c r="E48" s="8"/>
      <c r="F48" s="8"/>
      <c r="G48" s="8"/>
      <c r="H48" s="9"/>
      <c r="I48" s="8"/>
      <c r="J48" s="8"/>
    </row>
    <row r="49" spans="1:10" ht="12.75">
      <c r="A49" s="2"/>
      <c r="B49" s="2"/>
      <c r="C49" s="7"/>
      <c r="D49" s="9"/>
      <c r="E49" s="8"/>
      <c r="F49" s="8"/>
      <c r="G49" s="8"/>
      <c r="H49" s="9"/>
      <c r="I49" s="8"/>
      <c r="J49" s="8"/>
    </row>
    <row r="50" spans="1:10" ht="12.75">
      <c r="A50" s="2"/>
      <c r="B50" s="2"/>
      <c r="C50" s="7"/>
      <c r="D50" s="9"/>
      <c r="E50" s="8"/>
      <c r="F50" s="8"/>
      <c r="G50" s="8"/>
      <c r="H50" s="9"/>
      <c r="I50" s="8"/>
      <c r="J50" s="8"/>
    </row>
    <row r="51" spans="1:10" ht="12.75">
      <c r="A51" s="2"/>
      <c r="B51" s="2"/>
      <c r="C51" s="7"/>
      <c r="D51" s="9"/>
      <c r="E51" s="8"/>
      <c r="F51" s="8"/>
      <c r="G51" s="8"/>
      <c r="H51" s="9"/>
      <c r="I51" s="8"/>
      <c r="J51" s="8"/>
    </row>
    <row r="52" spans="1:10" ht="12.75">
      <c r="A52" s="2"/>
      <c r="B52" s="2"/>
      <c r="C52" s="7"/>
      <c r="D52" s="9"/>
      <c r="E52" s="8"/>
      <c r="F52" s="8"/>
      <c r="G52" s="8"/>
      <c r="H52" s="9"/>
      <c r="I52" s="8"/>
      <c r="J52" s="8"/>
    </row>
    <row r="53" spans="1:10" ht="12.75">
      <c r="A53" s="2"/>
      <c r="B53" s="2"/>
      <c r="C53" s="7"/>
      <c r="D53" s="9"/>
      <c r="E53" s="8"/>
      <c r="F53" s="8"/>
      <c r="G53" s="8"/>
      <c r="H53" s="9"/>
      <c r="I53" s="8"/>
      <c r="J53" s="8"/>
    </row>
    <row r="54" spans="1:10" ht="12.75">
      <c r="A54" s="2"/>
      <c r="B54" s="2"/>
      <c r="C54" s="7"/>
      <c r="D54" s="9"/>
      <c r="E54" s="8"/>
      <c r="F54" s="8"/>
      <c r="G54" s="8"/>
      <c r="H54" s="9"/>
      <c r="I54" s="8"/>
      <c r="J54" s="8"/>
    </row>
    <row r="55" spans="1:10" ht="12.75">
      <c r="A55" s="2"/>
      <c r="B55" s="2"/>
      <c r="C55" s="7"/>
      <c r="D55" s="9"/>
      <c r="E55" s="8"/>
      <c r="F55" s="8"/>
      <c r="G55" s="8"/>
      <c r="H55" s="9"/>
      <c r="I55" s="8"/>
      <c r="J55" s="8"/>
    </row>
    <row r="56" spans="1:10" ht="12.75">
      <c r="A56" s="2"/>
      <c r="B56" s="2"/>
      <c r="C56" s="7"/>
      <c r="D56" s="9"/>
      <c r="E56" s="8"/>
      <c r="F56" s="8"/>
      <c r="G56" s="8"/>
      <c r="H56" s="9"/>
      <c r="I56" s="8"/>
      <c r="J56" s="8"/>
    </row>
    <row r="57" spans="1:10" ht="12.75">
      <c r="A57" s="2"/>
      <c r="B57" s="2"/>
      <c r="C57" s="7"/>
      <c r="D57" s="9"/>
      <c r="E57" s="8"/>
      <c r="F57" s="8"/>
      <c r="G57" s="8"/>
      <c r="H57" s="9"/>
      <c r="I57" s="8"/>
      <c r="J57" s="8"/>
    </row>
    <row r="58" spans="1:10" ht="12.75">
      <c r="A58" s="2"/>
      <c r="B58" s="2"/>
      <c r="C58" s="7"/>
      <c r="D58" s="9"/>
      <c r="E58" s="8"/>
      <c r="F58" s="8"/>
      <c r="G58" s="8"/>
      <c r="H58" s="9"/>
      <c r="I58" s="8"/>
      <c r="J58" s="8"/>
    </row>
    <row r="59" spans="1:10" ht="12.75">
      <c r="A59" s="2"/>
      <c r="B59" s="2"/>
      <c r="C59" s="7"/>
      <c r="D59" s="9"/>
      <c r="E59" s="8"/>
      <c r="F59" s="8"/>
      <c r="G59" s="8"/>
      <c r="H59" s="9"/>
      <c r="I59" s="8"/>
      <c r="J59" s="8"/>
    </row>
    <row r="60" spans="1:10" ht="12.75">
      <c r="A60" s="2"/>
      <c r="B60" s="2"/>
      <c r="C60" s="7"/>
      <c r="D60" s="9"/>
      <c r="E60" s="8"/>
      <c r="F60" s="8"/>
      <c r="G60" s="8"/>
      <c r="H60" s="9"/>
      <c r="I60" s="8"/>
      <c r="J60" s="8"/>
    </row>
    <row r="61" spans="1:10" ht="12.75">
      <c r="A61" s="2"/>
      <c r="B61" s="2"/>
      <c r="C61" s="7"/>
      <c r="D61" s="9"/>
      <c r="E61" s="8"/>
      <c r="F61" s="8"/>
      <c r="G61" s="8"/>
      <c r="H61" s="9"/>
      <c r="I61" s="8"/>
      <c r="J61" s="8"/>
    </row>
    <row r="62" spans="1:10" ht="12.75">
      <c r="A62" s="2"/>
      <c r="B62" s="2"/>
      <c r="C62" s="7"/>
      <c r="D62" s="9"/>
      <c r="E62" s="8"/>
      <c r="F62" s="8"/>
      <c r="G62" s="8"/>
      <c r="H62" s="9"/>
      <c r="I62" s="8"/>
      <c r="J62" s="8"/>
    </row>
    <row r="63" ht="12.75">
      <c r="H63" s="39"/>
    </row>
    <row r="64" ht="12.75">
      <c r="H64" s="39"/>
    </row>
    <row r="65" ht="12.75">
      <c r="H65" s="39"/>
    </row>
    <row r="66" ht="12.75">
      <c r="H66" s="39"/>
    </row>
    <row r="67" ht="12.75">
      <c r="H67" s="39"/>
    </row>
    <row r="68" ht="12.75">
      <c r="H68" s="39"/>
    </row>
    <row r="69" ht="12.75">
      <c r="H69" s="39"/>
    </row>
    <row r="70" ht="12.75">
      <c r="H70" s="39"/>
    </row>
    <row r="71" ht="12.75">
      <c r="H71" s="39"/>
    </row>
    <row r="72" ht="12.75">
      <c r="H72" s="39"/>
    </row>
    <row r="73" ht="12.75">
      <c r="H73" s="39"/>
    </row>
    <row r="74" ht="12.75">
      <c r="H74" s="39"/>
    </row>
    <row r="75" ht="12.75">
      <c r="H75" s="39"/>
    </row>
    <row r="76" ht="12.75">
      <c r="H76" s="39"/>
    </row>
    <row r="77" ht="12.75">
      <c r="H77" s="39"/>
    </row>
    <row r="78" spans="2:8" ht="12.75">
      <c r="B78" t="s">
        <v>109</v>
      </c>
      <c r="H78" s="39"/>
    </row>
    <row r="79" spans="2:8" ht="12.75">
      <c r="B79" t="s">
        <v>106</v>
      </c>
      <c r="H79" s="39"/>
    </row>
    <row r="80" ht="12.75">
      <c r="H80" s="39"/>
    </row>
    <row r="81" ht="12.75">
      <c r="H81" s="39"/>
    </row>
    <row r="82" ht="12.75">
      <c r="H82" s="39"/>
    </row>
    <row r="83" ht="12.75">
      <c r="H83" s="39"/>
    </row>
    <row r="84" ht="12.75">
      <c r="H84" s="39"/>
    </row>
    <row r="85" ht="12.75">
      <c r="H85" s="39"/>
    </row>
    <row r="86" ht="12.75">
      <c r="H86" s="39"/>
    </row>
    <row r="87" ht="12.75">
      <c r="H87" s="39"/>
    </row>
    <row r="88" ht="12.75">
      <c r="H88" s="39"/>
    </row>
    <row r="89" ht="12.75">
      <c r="H89" s="39"/>
    </row>
    <row r="90" ht="12.75">
      <c r="H90" s="39"/>
    </row>
    <row r="91" ht="12.75">
      <c r="H91" s="39"/>
    </row>
    <row r="92" ht="12.75">
      <c r="H92" s="39"/>
    </row>
    <row r="93" ht="12.75">
      <c r="H93" s="39"/>
    </row>
    <row r="94" ht="12.75">
      <c r="H94" s="39"/>
    </row>
  </sheetData>
  <mergeCells count="2">
    <mergeCell ref="D7:F7"/>
    <mergeCell ref="H7:J7"/>
  </mergeCells>
  <printOptions/>
  <pageMargins left="0.5" right="0.5" top="0.5" bottom="0.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28">
      <selection activeCell="D60" sqref="D60"/>
    </sheetView>
  </sheetViews>
  <sheetFormatPr defaultColWidth="9.140625" defaultRowHeight="12.75"/>
  <cols>
    <col min="1" max="1" width="0.9921875" style="0" customWidth="1"/>
    <col min="2" max="2" width="43.00390625" style="0" customWidth="1"/>
    <col min="3" max="3" width="7.8515625" style="5" customWidth="1"/>
    <col min="4" max="4" width="14.8515625" style="0" customWidth="1"/>
    <col min="5" max="5" width="9.8515625" style="0" customWidth="1"/>
    <col min="6" max="6" width="16.140625" style="0" bestFit="1" customWidth="1"/>
    <col min="7" max="7" width="3.00390625" style="0" customWidth="1"/>
    <col min="8" max="8" width="14.8515625" style="0" customWidth="1"/>
  </cols>
  <sheetData>
    <row r="1" spans="1:5" ht="12.75">
      <c r="A1" s="1" t="s">
        <v>120</v>
      </c>
      <c r="B1" s="2"/>
      <c r="C1" s="7"/>
      <c r="D1" s="3"/>
      <c r="E1" s="3"/>
    </row>
    <row r="2" spans="1:5" ht="12.75">
      <c r="A2" s="2" t="s">
        <v>119</v>
      </c>
      <c r="B2" s="2"/>
      <c r="C2" s="7"/>
      <c r="D2" s="3"/>
      <c r="E2" s="3"/>
    </row>
    <row r="3" spans="1:5" ht="12.75">
      <c r="A3" s="2" t="str">
        <f>'Condensed IS'!A3</f>
        <v>Interim report for the year ended 31 December 2003</v>
      </c>
      <c r="B3" s="2"/>
      <c r="C3" s="7"/>
      <c r="D3" s="3"/>
      <c r="E3" s="3"/>
    </row>
    <row r="4" spans="1:5" ht="12.75">
      <c r="A4" s="1" t="s">
        <v>5</v>
      </c>
      <c r="B4" s="2"/>
      <c r="C4" s="7"/>
      <c r="D4" s="3"/>
      <c r="E4" s="3"/>
    </row>
    <row r="5" spans="1:6" ht="12.75">
      <c r="A5" s="1"/>
      <c r="B5" s="2"/>
      <c r="C5" s="7"/>
      <c r="D5" s="4" t="s">
        <v>111</v>
      </c>
      <c r="E5" s="3"/>
      <c r="F5" s="22" t="s">
        <v>113</v>
      </c>
    </row>
    <row r="6" spans="1:6" ht="12.75">
      <c r="A6" s="1"/>
      <c r="B6" s="2"/>
      <c r="C6" s="7"/>
      <c r="D6" s="4" t="s">
        <v>112</v>
      </c>
      <c r="E6" s="3"/>
      <c r="F6" s="4" t="s">
        <v>114</v>
      </c>
    </row>
    <row r="7" spans="1:6" ht="12.75">
      <c r="A7" s="2"/>
      <c r="B7" s="2"/>
      <c r="C7" s="4" t="s">
        <v>1</v>
      </c>
      <c r="D7" s="22" t="s">
        <v>116</v>
      </c>
      <c r="E7" s="6"/>
      <c r="F7" s="4" t="s">
        <v>115</v>
      </c>
    </row>
    <row r="8" spans="1:6" ht="12.75">
      <c r="A8" s="2"/>
      <c r="B8" s="2"/>
      <c r="C8" s="4"/>
      <c r="D8" s="53">
        <v>37986</v>
      </c>
      <c r="E8" s="4"/>
      <c r="F8" s="53">
        <v>37621</v>
      </c>
    </row>
    <row r="9" spans="1:6" ht="12.75">
      <c r="A9" s="2"/>
      <c r="B9" s="2"/>
      <c r="C9" s="7"/>
      <c r="D9" s="4" t="s">
        <v>2</v>
      </c>
      <c r="E9" s="6"/>
      <c r="F9" s="4" t="s">
        <v>2</v>
      </c>
    </row>
    <row r="10" spans="1:6" ht="12.75">
      <c r="A10" s="2"/>
      <c r="B10" s="2"/>
      <c r="C10" s="7"/>
      <c r="D10" s="3"/>
      <c r="E10" s="3"/>
      <c r="F10" s="3"/>
    </row>
    <row r="11" spans="1:6" ht="12.75">
      <c r="A11" s="7"/>
      <c r="B11" s="58" t="s">
        <v>14</v>
      </c>
      <c r="C11" s="59"/>
      <c r="D11" s="18">
        <v>46615</v>
      </c>
      <c r="E11" s="3"/>
      <c r="F11" s="11">
        <v>4925</v>
      </c>
    </row>
    <row r="12" spans="1:6" ht="12.75">
      <c r="A12" s="7"/>
      <c r="B12" s="58" t="s">
        <v>142</v>
      </c>
      <c r="C12" s="59"/>
      <c r="D12" s="60">
        <v>3990</v>
      </c>
      <c r="E12" s="3"/>
      <c r="F12" s="11">
        <v>0</v>
      </c>
    </row>
    <row r="13" spans="1:6" ht="12.75">
      <c r="A13" s="7"/>
      <c r="B13" s="58" t="s">
        <v>79</v>
      </c>
      <c r="C13" s="59"/>
      <c r="D13" s="18">
        <v>2492</v>
      </c>
      <c r="E13" s="3"/>
      <c r="F13" s="11">
        <v>1931</v>
      </c>
    </row>
    <row r="14" spans="1:6" ht="12.75">
      <c r="A14" s="7"/>
      <c r="B14" s="58" t="s">
        <v>15</v>
      </c>
      <c r="C14" s="61"/>
      <c r="D14" s="62">
        <v>0</v>
      </c>
      <c r="E14" s="3"/>
      <c r="F14" s="12">
        <v>60</v>
      </c>
    </row>
    <row r="15" spans="1:6" ht="12.75">
      <c r="A15" s="7"/>
      <c r="B15" s="58" t="s">
        <v>72</v>
      </c>
      <c r="C15" s="59"/>
      <c r="D15" s="39">
        <v>4500</v>
      </c>
      <c r="E15" s="3"/>
      <c r="F15" s="12">
        <v>4500</v>
      </c>
    </row>
    <row r="16" spans="1:6" ht="12.75">
      <c r="A16" s="7"/>
      <c r="B16" s="58" t="s">
        <v>133</v>
      </c>
      <c r="C16" s="59"/>
      <c r="D16" s="39">
        <v>113</v>
      </c>
      <c r="E16" s="3"/>
      <c r="F16" s="12">
        <v>0</v>
      </c>
    </row>
    <row r="17" spans="1:6" ht="12.75">
      <c r="A17" s="7"/>
      <c r="B17" s="58"/>
      <c r="C17" s="59"/>
      <c r="D17" s="63">
        <f>SUM(D11:D16)</f>
        <v>57710</v>
      </c>
      <c r="E17" s="3"/>
      <c r="F17" s="13">
        <f>SUM(F11:F16)</f>
        <v>11416</v>
      </c>
    </row>
    <row r="18" spans="1:5" ht="12.75">
      <c r="A18" s="7"/>
      <c r="B18" s="58"/>
      <c r="C18" s="59"/>
      <c r="D18" s="38"/>
      <c r="E18" s="3"/>
    </row>
    <row r="19" spans="1:5" ht="12.75">
      <c r="A19" s="7"/>
      <c r="B19" s="64" t="s">
        <v>16</v>
      </c>
      <c r="C19" s="59"/>
      <c r="D19" s="38"/>
      <c r="E19" s="3"/>
    </row>
    <row r="20" spans="1:6" ht="12.75">
      <c r="A20" s="7"/>
      <c r="B20" s="58" t="s">
        <v>6</v>
      </c>
      <c r="C20" s="61"/>
      <c r="D20" s="48">
        <v>7124</v>
      </c>
      <c r="E20" s="3"/>
      <c r="F20" s="15">
        <v>13613</v>
      </c>
    </row>
    <row r="21" spans="1:6" ht="12.75">
      <c r="A21" s="7"/>
      <c r="B21" s="58" t="s">
        <v>134</v>
      </c>
      <c r="C21" s="61"/>
      <c r="D21" s="48">
        <v>3429</v>
      </c>
      <c r="E21" s="3"/>
      <c r="F21" s="15">
        <v>0</v>
      </c>
    </row>
    <row r="22" spans="1:6" ht="12.75">
      <c r="A22" s="7"/>
      <c r="B22" s="58" t="s">
        <v>146</v>
      </c>
      <c r="C22" s="59"/>
      <c r="D22" s="18">
        <v>2235</v>
      </c>
      <c r="E22" s="3"/>
      <c r="F22" s="11">
        <v>0</v>
      </c>
    </row>
    <row r="23" spans="1:6" ht="12.75">
      <c r="A23" s="7"/>
      <c r="B23" s="58" t="s">
        <v>7</v>
      </c>
      <c r="C23" s="61"/>
      <c r="D23" s="48">
        <v>10125</v>
      </c>
      <c r="E23" s="3"/>
      <c r="F23" s="15">
        <v>9523</v>
      </c>
    </row>
    <row r="24" spans="1:6" ht="12.75">
      <c r="A24" s="7"/>
      <c r="B24" s="58" t="s">
        <v>17</v>
      </c>
      <c r="C24" s="61"/>
      <c r="D24" s="48">
        <f>5773+4250</f>
        <v>10023</v>
      </c>
      <c r="E24" s="3"/>
      <c r="F24" s="15">
        <v>8098</v>
      </c>
    </row>
    <row r="25" spans="1:6" ht="12.75">
      <c r="A25" s="7"/>
      <c r="B25" s="58" t="s">
        <v>145</v>
      </c>
      <c r="C25" s="61"/>
      <c r="D25" s="48">
        <f>7752+434</f>
        <v>8186</v>
      </c>
      <c r="E25" s="3"/>
      <c r="F25" s="57">
        <v>0</v>
      </c>
    </row>
    <row r="26" spans="1:6" ht="12.75">
      <c r="A26" s="7"/>
      <c r="B26" s="58" t="s">
        <v>18</v>
      </c>
      <c r="C26" s="61"/>
      <c r="D26" s="48">
        <v>17233</v>
      </c>
      <c r="E26" s="3"/>
      <c r="F26" s="15">
        <v>46086</v>
      </c>
    </row>
    <row r="27" spans="1:6" ht="12.75">
      <c r="A27" s="7"/>
      <c r="B27" s="65"/>
      <c r="C27" s="61"/>
      <c r="D27" s="49">
        <f>SUM(D20:D26)</f>
        <v>58355</v>
      </c>
      <c r="E27" s="3"/>
      <c r="F27" s="16">
        <f>SUM(F20:F26)</f>
        <v>77320</v>
      </c>
    </row>
    <row r="28" spans="1:6" ht="12.75">
      <c r="A28" s="7"/>
      <c r="B28" s="14"/>
      <c r="C28" s="32"/>
      <c r="D28" s="15"/>
      <c r="E28" s="3"/>
      <c r="F28" s="15"/>
    </row>
    <row r="29" spans="1:6" ht="12.75">
      <c r="A29" s="7"/>
      <c r="B29" s="1" t="s">
        <v>19</v>
      </c>
      <c r="C29" s="7"/>
      <c r="D29" s="17"/>
      <c r="E29" s="3"/>
      <c r="F29" s="17"/>
    </row>
    <row r="30" spans="1:6" ht="12.75">
      <c r="A30" s="7"/>
      <c r="B30" s="2" t="s">
        <v>20</v>
      </c>
      <c r="C30" s="32"/>
      <c r="D30" s="15">
        <f>23046-2748</f>
        <v>20298</v>
      </c>
      <c r="E30" s="3"/>
      <c r="F30" s="15">
        <v>5380</v>
      </c>
    </row>
    <row r="31" spans="1:6" ht="12.75">
      <c r="A31" s="7"/>
      <c r="B31" s="2" t="s">
        <v>21</v>
      </c>
      <c r="C31" s="32"/>
      <c r="D31" s="15">
        <v>11656</v>
      </c>
      <c r="E31" s="3"/>
      <c r="F31" s="15">
        <v>1420</v>
      </c>
    </row>
    <row r="32" spans="1:6" ht="12.75">
      <c r="A32" s="7"/>
      <c r="B32" s="2" t="s">
        <v>23</v>
      </c>
      <c r="C32" s="32"/>
      <c r="D32" s="15">
        <v>1374</v>
      </c>
      <c r="E32" s="3"/>
      <c r="F32" s="15">
        <v>660</v>
      </c>
    </row>
    <row r="33" spans="1:6" ht="12.75">
      <c r="A33" s="7"/>
      <c r="B33" s="2" t="s">
        <v>39</v>
      </c>
      <c r="C33" s="32"/>
      <c r="D33" s="52">
        <v>365</v>
      </c>
      <c r="E33" s="3"/>
      <c r="F33" s="15">
        <v>85</v>
      </c>
    </row>
    <row r="34" spans="1:6" ht="12.75">
      <c r="A34" s="7"/>
      <c r="B34" s="2" t="s">
        <v>41</v>
      </c>
      <c r="C34" s="7">
        <v>16</v>
      </c>
      <c r="D34" s="48">
        <f>9300-1187</f>
        <v>8113</v>
      </c>
      <c r="E34" s="3"/>
      <c r="F34" s="15">
        <v>6298</v>
      </c>
    </row>
    <row r="35" spans="1:6" ht="12.75">
      <c r="A35" s="7"/>
      <c r="B35" s="2" t="s">
        <v>22</v>
      </c>
      <c r="C35" s="32"/>
      <c r="D35" s="48">
        <v>1062</v>
      </c>
      <c r="E35" s="3"/>
      <c r="F35" s="15">
        <v>69</v>
      </c>
    </row>
    <row r="36" spans="1:6" ht="12.75">
      <c r="A36" s="7"/>
      <c r="B36" s="14"/>
      <c r="C36" s="32"/>
      <c r="D36" s="49">
        <f>SUM(D30:D35)</f>
        <v>42868</v>
      </c>
      <c r="E36" s="3"/>
      <c r="F36" s="16">
        <f>SUM(F30:F35)</f>
        <v>13912</v>
      </c>
    </row>
    <row r="37" spans="1:6" ht="12.75">
      <c r="A37" s="7"/>
      <c r="B37" s="2"/>
      <c r="C37" s="7"/>
      <c r="D37" s="50"/>
      <c r="E37" s="3"/>
      <c r="F37" s="17"/>
    </row>
    <row r="38" spans="1:6" ht="12.75">
      <c r="A38" s="7"/>
      <c r="B38" s="1" t="s">
        <v>24</v>
      </c>
      <c r="C38" s="7"/>
      <c r="D38" s="48">
        <f>D27-D36</f>
        <v>15487</v>
      </c>
      <c r="E38" s="3"/>
      <c r="F38" s="15">
        <f>F27-F36</f>
        <v>63408</v>
      </c>
    </row>
    <row r="39" spans="1:6" ht="12.75">
      <c r="A39" s="7"/>
      <c r="B39" s="2"/>
      <c r="C39" s="7"/>
      <c r="D39" s="50"/>
      <c r="E39" s="3"/>
      <c r="F39" s="17"/>
    </row>
    <row r="40" spans="1:6" ht="12.75">
      <c r="A40" s="7"/>
      <c r="B40" s="1" t="s">
        <v>40</v>
      </c>
      <c r="C40" s="7"/>
      <c r="D40" s="40"/>
      <c r="E40" s="68"/>
      <c r="F40" s="26"/>
    </row>
    <row r="41" spans="1:6" ht="12.75">
      <c r="A41" s="7"/>
      <c r="B41" s="2" t="s">
        <v>73</v>
      </c>
      <c r="C41" s="7">
        <v>16</v>
      </c>
      <c r="D41" s="40">
        <v>-45000</v>
      </c>
      <c r="E41" s="68"/>
      <c r="F41" s="26">
        <v>-45000</v>
      </c>
    </row>
    <row r="42" spans="1:6" ht="12.75">
      <c r="A42" s="7"/>
      <c r="B42" s="2" t="s">
        <v>39</v>
      </c>
      <c r="C42" s="7"/>
      <c r="D42" s="40">
        <v>-822</v>
      </c>
      <c r="E42" s="68"/>
      <c r="F42" s="26">
        <v>-229</v>
      </c>
    </row>
    <row r="43" spans="1:6" ht="12.75">
      <c r="A43" s="7"/>
      <c r="B43" s="2" t="s">
        <v>8</v>
      </c>
      <c r="C43" s="7"/>
      <c r="D43" s="24">
        <v>-1030</v>
      </c>
      <c r="E43" s="68"/>
      <c r="F43" s="24">
        <v>-144</v>
      </c>
    </row>
    <row r="44" spans="1:6" ht="12.75">
      <c r="A44" s="7"/>
      <c r="B44" s="2"/>
      <c r="C44" s="7"/>
      <c r="D44" s="30">
        <f>SUM(D41:D43)</f>
        <v>-46852</v>
      </c>
      <c r="E44" s="68"/>
      <c r="F44" s="30">
        <f>SUM(F41:F43)</f>
        <v>-45373</v>
      </c>
    </row>
    <row r="45" spans="1:6" ht="12.75">
      <c r="A45" s="7"/>
      <c r="B45" s="2"/>
      <c r="C45" s="7"/>
      <c r="D45" s="24"/>
      <c r="E45" s="68"/>
      <c r="F45" s="24"/>
    </row>
    <row r="46" spans="1:6" ht="12.75">
      <c r="A46" s="7"/>
      <c r="B46" s="1" t="s">
        <v>9</v>
      </c>
      <c r="C46" s="7"/>
      <c r="D46" s="24">
        <v>-2602</v>
      </c>
      <c r="E46" s="68"/>
      <c r="F46" s="24">
        <v>-708</v>
      </c>
    </row>
    <row r="47" spans="1:6" ht="12.75">
      <c r="A47" s="7"/>
      <c r="B47" s="2"/>
      <c r="C47" s="7"/>
      <c r="D47" s="17"/>
      <c r="E47" s="3"/>
      <c r="F47" s="17"/>
    </row>
    <row r="48" spans="1:6" ht="13.5" thickBot="1">
      <c r="A48" s="7"/>
      <c r="B48" s="1" t="s">
        <v>10</v>
      </c>
      <c r="C48" s="7"/>
      <c r="D48" s="23">
        <f>D17+D38+D44+D46</f>
        <v>23743</v>
      </c>
      <c r="E48" s="3"/>
      <c r="F48" s="23">
        <f>F17+F38+F44+F46</f>
        <v>28743</v>
      </c>
    </row>
    <row r="49" spans="1:6" ht="13.5" thickTop="1">
      <c r="A49" s="7"/>
      <c r="B49" s="2"/>
      <c r="C49" s="7"/>
      <c r="D49" s="17"/>
      <c r="E49" s="3"/>
      <c r="F49" s="17"/>
    </row>
    <row r="50" spans="1:5" ht="12.75">
      <c r="A50" s="7"/>
      <c r="B50" s="1" t="s">
        <v>25</v>
      </c>
      <c r="C50" s="7"/>
      <c r="E50" s="3"/>
    </row>
    <row r="51" spans="1:6" ht="12.75">
      <c r="A51" s="7"/>
      <c r="B51" s="2" t="s">
        <v>26</v>
      </c>
      <c r="C51" s="7"/>
      <c r="D51" s="18">
        <v>16000</v>
      </c>
      <c r="E51" s="3"/>
      <c r="F51" s="18">
        <v>16000</v>
      </c>
    </row>
    <row r="52" spans="1:6" ht="12.75">
      <c r="A52" s="7"/>
      <c r="B52" s="2" t="s">
        <v>11</v>
      </c>
      <c r="C52" s="7"/>
      <c r="D52" s="18">
        <f>10540-5118+1117+300+904</f>
        <v>7743</v>
      </c>
      <c r="E52" s="3"/>
      <c r="F52" s="18">
        <v>12743</v>
      </c>
    </row>
    <row r="53" spans="1:6" ht="12.75">
      <c r="A53" s="7"/>
      <c r="B53" s="2"/>
      <c r="C53" s="7"/>
      <c r="D53" s="11"/>
      <c r="E53" s="3"/>
      <c r="F53" s="11"/>
    </row>
    <row r="54" spans="1:6" ht="13.5" thickBot="1">
      <c r="A54" s="19"/>
      <c r="B54" s="20" t="s">
        <v>12</v>
      </c>
      <c r="C54" s="19"/>
      <c r="D54" s="28">
        <f>SUM(D51:D53)</f>
        <v>23743</v>
      </c>
      <c r="E54" s="8"/>
      <c r="F54" s="28">
        <f>SUM(F51:F53)</f>
        <v>28743</v>
      </c>
    </row>
    <row r="55" spans="1:5" ht="13.5" thickTop="1">
      <c r="A55" s="19"/>
      <c r="B55" s="21"/>
      <c r="C55" s="19"/>
      <c r="E55" s="8"/>
    </row>
    <row r="56" spans="2:6" ht="12.75">
      <c r="B56" s="35" t="s">
        <v>124</v>
      </c>
      <c r="D56" s="34">
        <f>(D48-D12)/D51</f>
        <v>1.2345625</v>
      </c>
      <c r="F56" s="34">
        <f>F48/F51</f>
        <v>1.7964375</v>
      </c>
    </row>
    <row r="57" spans="1:6" ht="12.75">
      <c r="A57" s="1"/>
      <c r="B57" s="2"/>
      <c r="C57" s="7"/>
      <c r="D57" s="3"/>
      <c r="E57" s="3"/>
      <c r="F57" s="3"/>
    </row>
    <row r="58" spans="1:6" ht="12.75">
      <c r="A58" s="1"/>
      <c r="B58" s="2"/>
      <c r="C58" s="7"/>
      <c r="D58" s="3"/>
      <c r="E58" s="3"/>
      <c r="F58" s="3"/>
    </row>
    <row r="59" spans="1:6" ht="12.75">
      <c r="A59" s="1"/>
      <c r="B59" s="2"/>
      <c r="C59" s="7"/>
      <c r="D59" s="3"/>
      <c r="E59" s="3"/>
      <c r="F59" s="3"/>
    </row>
    <row r="60" spans="1:6" ht="12.75">
      <c r="A60" s="1"/>
      <c r="B60" s="2"/>
      <c r="C60" s="7"/>
      <c r="D60" s="3"/>
      <c r="E60" s="3"/>
      <c r="F60" s="3"/>
    </row>
    <row r="61" spans="1:6" ht="12.75">
      <c r="A61" s="1"/>
      <c r="B61" s="2"/>
      <c r="C61" s="7"/>
      <c r="D61" s="3"/>
      <c r="E61" s="3"/>
      <c r="F61" s="3"/>
    </row>
    <row r="62" spans="2:8" ht="12.75">
      <c r="B62" t="s">
        <v>107</v>
      </c>
      <c r="D62" s="38"/>
      <c r="H62" s="39"/>
    </row>
    <row r="63" spans="2:8" ht="12.75">
      <c r="B63" t="s">
        <v>106</v>
      </c>
      <c r="D63" s="38"/>
      <c r="H63" s="39"/>
    </row>
  </sheetData>
  <printOptions/>
  <pageMargins left="0.5" right="0.5" top="0.5" bottom="0.5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9">
      <selection activeCell="E35" sqref="E35"/>
    </sheetView>
  </sheetViews>
  <sheetFormatPr defaultColWidth="9.140625" defaultRowHeight="12.75"/>
  <cols>
    <col min="1" max="1" width="0.9921875" style="0" customWidth="1"/>
    <col min="2" max="2" width="51.7109375" style="0" customWidth="1"/>
    <col min="3" max="3" width="2.57421875" style="5" customWidth="1"/>
    <col min="4" max="4" width="11.421875" style="0" customWidth="1"/>
    <col min="5" max="5" width="1.421875" style="0" customWidth="1"/>
    <col min="6" max="6" width="11.7109375" style="38" customWidth="1"/>
    <col min="7" max="7" width="1.1484375" style="0" customWidth="1"/>
    <col min="8" max="8" width="11.00390625" style="0" customWidth="1"/>
    <col min="9" max="9" width="1.28515625" style="0" customWidth="1"/>
    <col min="10" max="10" width="12.8515625" style="0" customWidth="1"/>
    <col min="11" max="11" width="1.8515625" style="0" customWidth="1"/>
    <col min="12" max="12" width="13.00390625" style="0" customWidth="1"/>
  </cols>
  <sheetData>
    <row r="1" spans="1:10" ht="12.75">
      <c r="A1" s="1" t="s">
        <v>120</v>
      </c>
      <c r="B1" s="2"/>
      <c r="C1" s="7"/>
      <c r="D1" s="3"/>
      <c r="E1" s="3"/>
      <c r="F1" s="10"/>
      <c r="G1" s="3"/>
      <c r="H1" s="3"/>
      <c r="I1" s="3"/>
      <c r="J1" s="3"/>
    </row>
    <row r="2" spans="1:10" ht="12.75">
      <c r="A2" s="2" t="s">
        <v>119</v>
      </c>
      <c r="B2" s="2"/>
      <c r="C2" s="7"/>
      <c r="D2" s="3"/>
      <c r="E2" s="3"/>
      <c r="F2" s="10"/>
      <c r="G2" s="3"/>
      <c r="H2" s="3"/>
      <c r="I2" s="3"/>
      <c r="J2" s="3"/>
    </row>
    <row r="3" spans="1:10" ht="12.75">
      <c r="A3" s="2" t="str">
        <f>'Condensed IS'!A3</f>
        <v>Interim report for the year ended 31 December 2003</v>
      </c>
      <c r="B3" s="2"/>
      <c r="C3" s="7"/>
      <c r="D3" s="3"/>
      <c r="E3" s="3"/>
      <c r="F3" s="10"/>
      <c r="G3" s="3"/>
      <c r="H3" s="3"/>
      <c r="I3" s="3"/>
      <c r="J3" s="3"/>
    </row>
    <row r="4" spans="1:10" ht="12.75">
      <c r="A4" s="1" t="s">
        <v>35</v>
      </c>
      <c r="B4" s="2"/>
      <c r="C4" s="7"/>
      <c r="D4" s="3"/>
      <c r="E4" s="3"/>
      <c r="F4" s="10"/>
      <c r="G4" s="3"/>
      <c r="H4" s="3"/>
      <c r="I4" s="3"/>
      <c r="J4" s="3"/>
    </row>
    <row r="5" spans="1:10" ht="12.75">
      <c r="A5" s="1" t="s">
        <v>69</v>
      </c>
      <c r="B5" s="1"/>
      <c r="C5" s="7"/>
      <c r="D5" s="3"/>
      <c r="E5" s="3"/>
      <c r="F5" s="9"/>
      <c r="G5" s="8"/>
      <c r="H5" s="8"/>
      <c r="I5" s="8"/>
      <c r="J5" s="8"/>
    </row>
    <row r="6" spans="1:10" ht="12.75">
      <c r="A6" s="2"/>
      <c r="B6" s="2"/>
      <c r="C6" s="7"/>
      <c r="D6" s="3"/>
      <c r="E6" s="3"/>
      <c r="F6" s="9"/>
      <c r="G6" s="8"/>
      <c r="H6" s="9"/>
      <c r="I6" s="9"/>
      <c r="J6" s="9"/>
    </row>
    <row r="7" spans="1:12" ht="12.75">
      <c r="A7" s="2"/>
      <c r="B7" s="2"/>
      <c r="D7" s="4"/>
      <c r="E7" s="4"/>
      <c r="F7" s="37" t="s">
        <v>27</v>
      </c>
      <c r="G7" s="4"/>
      <c r="H7" s="4"/>
      <c r="I7" s="4"/>
      <c r="J7" s="4" t="s">
        <v>143</v>
      </c>
      <c r="L7" s="22" t="s">
        <v>28</v>
      </c>
    </row>
    <row r="8" spans="1:12" ht="12.75">
      <c r="A8" s="2"/>
      <c r="B8" s="2"/>
      <c r="C8" s="4"/>
      <c r="D8" s="4" t="s">
        <v>36</v>
      </c>
      <c r="E8" s="4"/>
      <c r="F8" s="37" t="s">
        <v>29</v>
      </c>
      <c r="G8" s="4"/>
      <c r="H8" s="4" t="s">
        <v>30</v>
      </c>
      <c r="I8" s="4"/>
      <c r="J8" s="4" t="s">
        <v>144</v>
      </c>
      <c r="L8" s="22" t="s">
        <v>31</v>
      </c>
    </row>
    <row r="9" spans="1:12" ht="12.75">
      <c r="A9" s="2"/>
      <c r="B9" s="2"/>
      <c r="C9" s="4"/>
      <c r="D9" s="4" t="s">
        <v>32</v>
      </c>
      <c r="E9" s="4"/>
      <c r="F9" s="37" t="s">
        <v>33</v>
      </c>
      <c r="G9" s="4"/>
      <c r="H9" s="4" t="s">
        <v>37</v>
      </c>
      <c r="I9" s="4"/>
      <c r="J9" s="4" t="s">
        <v>38</v>
      </c>
      <c r="L9" s="22" t="s">
        <v>34</v>
      </c>
    </row>
    <row r="10" spans="1:12" ht="12.75">
      <c r="A10" s="2"/>
      <c r="B10" s="2"/>
      <c r="C10" s="7"/>
      <c r="D10" s="4" t="s">
        <v>2</v>
      </c>
      <c r="E10" s="4"/>
      <c r="F10" s="37" t="s">
        <v>2</v>
      </c>
      <c r="G10" s="4"/>
      <c r="H10" s="4" t="s">
        <v>2</v>
      </c>
      <c r="I10" s="4"/>
      <c r="J10" s="4" t="s">
        <v>2</v>
      </c>
      <c r="L10" s="4" t="s">
        <v>2</v>
      </c>
    </row>
    <row r="11" spans="1:10" ht="12.75">
      <c r="A11" s="2"/>
      <c r="B11" s="2"/>
      <c r="C11" s="7"/>
      <c r="D11" s="3"/>
      <c r="E11" s="3"/>
      <c r="F11" s="10"/>
      <c r="G11" s="3"/>
      <c r="H11" s="3"/>
      <c r="I11" s="3"/>
      <c r="J11" s="3"/>
    </row>
    <row r="12" spans="1:12" ht="12.75">
      <c r="A12" s="2"/>
      <c r="B12" s="1" t="s">
        <v>95</v>
      </c>
      <c r="C12" s="7"/>
      <c r="D12" s="26">
        <v>16000</v>
      </c>
      <c r="E12" s="26"/>
      <c r="F12" s="40">
        <v>1299</v>
      </c>
      <c r="G12" s="26"/>
      <c r="H12" s="26">
        <v>904</v>
      </c>
      <c r="I12" s="26"/>
      <c r="J12" s="26">
        <v>10540</v>
      </c>
      <c r="K12" s="36"/>
      <c r="L12" s="12">
        <f>SUM(D12:K12)</f>
        <v>28743</v>
      </c>
    </row>
    <row r="13" spans="1:12" ht="12.75">
      <c r="A13" s="2"/>
      <c r="B13" s="1"/>
      <c r="C13" s="7"/>
      <c r="D13" s="26"/>
      <c r="E13" s="26"/>
      <c r="F13" s="40"/>
      <c r="G13" s="26"/>
      <c r="H13" s="26"/>
      <c r="I13" s="26"/>
      <c r="J13" s="26"/>
      <c r="K13" s="12"/>
      <c r="L13" s="12"/>
    </row>
    <row r="14" spans="1:12" ht="12.75">
      <c r="A14" s="2"/>
      <c r="B14" s="2" t="s">
        <v>74</v>
      </c>
      <c r="C14" s="7"/>
      <c r="D14" s="26">
        <v>0</v>
      </c>
      <c r="E14" s="26"/>
      <c r="F14" s="40">
        <f>'Condensed BS'!D54-'Condensed SCIE'!L12-'Condensed SCIE'!L16</f>
        <v>118</v>
      </c>
      <c r="G14" s="26"/>
      <c r="H14" s="26">
        <v>0</v>
      </c>
      <c r="I14" s="26"/>
      <c r="J14" s="26">
        <v>0</v>
      </c>
      <c r="K14" s="12"/>
      <c r="L14" s="12">
        <f>SUM(D14:K14)</f>
        <v>118</v>
      </c>
    </row>
    <row r="15" spans="4:12" ht="12.75">
      <c r="D15" s="12"/>
      <c r="E15" s="12"/>
      <c r="F15" s="39"/>
      <c r="G15" s="12"/>
      <c r="H15" s="12"/>
      <c r="I15" s="12"/>
      <c r="J15" s="12"/>
      <c r="K15" s="12"/>
      <c r="L15" s="12"/>
    </row>
    <row r="16" spans="2:12" ht="12.75">
      <c r="B16" t="s">
        <v>81</v>
      </c>
      <c r="D16" s="12">
        <v>0</v>
      </c>
      <c r="E16" s="12"/>
      <c r="F16" s="39">
        <v>0</v>
      </c>
      <c r="G16" s="12"/>
      <c r="H16" s="12">
        <v>0</v>
      </c>
      <c r="I16" s="12"/>
      <c r="J16" s="39">
        <f>'Condensed IS'!H41</f>
        <v>-5118</v>
      </c>
      <c r="K16" s="39"/>
      <c r="L16" s="39">
        <f>SUM(D16:K16)</f>
        <v>-5118</v>
      </c>
    </row>
    <row r="17" spans="4:12" ht="12.75">
      <c r="D17" s="12"/>
      <c r="E17" s="12"/>
      <c r="F17" s="39"/>
      <c r="G17" s="12"/>
      <c r="H17" s="12"/>
      <c r="I17" s="12"/>
      <c r="J17" s="12"/>
      <c r="K17" s="12"/>
      <c r="L17" s="12"/>
    </row>
    <row r="18" spans="2:12" ht="13.5" thickBot="1">
      <c r="B18" s="25" t="s">
        <v>132</v>
      </c>
      <c r="D18" s="23">
        <f>SUM(D12:D17)</f>
        <v>16000</v>
      </c>
      <c r="E18" s="24"/>
      <c r="F18" s="41">
        <f>SUM(F12:F17)</f>
        <v>1417</v>
      </c>
      <c r="G18" s="24"/>
      <c r="H18" s="23">
        <f>SUM(H12:H17)</f>
        <v>904</v>
      </c>
      <c r="I18" s="24"/>
      <c r="J18" s="23">
        <f>SUM(J12:J17)</f>
        <v>5422</v>
      </c>
      <c r="K18" s="24"/>
      <c r="L18" s="23">
        <f>SUM(L12:L17)</f>
        <v>23743</v>
      </c>
    </row>
    <row r="19" spans="2:12" ht="13.5" thickTop="1">
      <c r="B19" s="25"/>
      <c r="D19" s="24"/>
      <c r="E19" s="24"/>
      <c r="F19" s="54"/>
      <c r="G19" s="24"/>
      <c r="H19" s="24"/>
      <c r="I19" s="24"/>
      <c r="J19" s="24"/>
      <c r="K19" s="24"/>
      <c r="L19" s="24"/>
    </row>
    <row r="20" spans="2:12" ht="12.75">
      <c r="B20" s="25"/>
      <c r="D20" s="24"/>
      <c r="E20" s="24"/>
      <c r="F20" s="54"/>
      <c r="G20" s="24"/>
      <c r="H20" s="24"/>
      <c r="I20" s="24"/>
      <c r="J20" s="24"/>
      <c r="K20" s="24"/>
      <c r="L20" s="24"/>
    </row>
    <row r="21" spans="4:12" ht="12.75">
      <c r="D21" s="12"/>
      <c r="E21" s="12"/>
      <c r="F21" s="39"/>
      <c r="G21" s="12"/>
      <c r="H21" s="12"/>
      <c r="I21" s="12"/>
      <c r="J21" s="12"/>
      <c r="K21" s="12"/>
      <c r="L21" s="12"/>
    </row>
    <row r="22" spans="2:12" ht="12.75">
      <c r="B22" s="1" t="s">
        <v>140</v>
      </c>
      <c r="C22" s="7"/>
      <c r="D22" s="26">
        <v>16000</v>
      </c>
      <c r="E22" s="26"/>
      <c r="F22" s="40">
        <v>1026</v>
      </c>
      <c r="G22" s="26"/>
      <c r="H22" s="26">
        <v>904</v>
      </c>
      <c r="I22" s="26"/>
      <c r="J22" s="26">
        <v>10617</v>
      </c>
      <c r="K22" s="36"/>
      <c r="L22" s="12">
        <f>SUM(D22:K22)</f>
        <v>28547</v>
      </c>
    </row>
    <row r="23" spans="2:12" ht="12.75">
      <c r="B23" s="1"/>
      <c r="C23" s="7"/>
      <c r="D23" s="26"/>
      <c r="E23" s="26"/>
      <c r="F23" s="40"/>
      <c r="G23" s="26"/>
      <c r="H23" s="26"/>
      <c r="I23" s="26"/>
      <c r="J23" s="26"/>
      <c r="K23" s="12"/>
      <c r="L23" s="12"/>
    </row>
    <row r="24" spans="2:12" ht="12.75">
      <c r="B24" s="2" t="s">
        <v>74</v>
      </c>
      <c r="C24" s="7"/>
      <c r="D24" s="26">
        <v>0</v>
      </c>
      <c r="E24" s="26"/>
      <c r="F24" s="40">
        <v>273</v>
      </c>
      <c r="G24" s="26"/>
      <c r="H24" s="26">
        <v>0</v>
      </c>
      <c r="I24" s="26"/>
      <c r="J24" s="26">
        <v>0</v>
      </c>
      <c r="K24" s="12"/>
      <c r="L24" s="12">
        <f>SUM(D24:K24)</f>
        <v>273</v>
      </c>
    </row>
    <row r="25" spans="4:12" ht="12.75">
      <c r="D25" s="12"/>
      <c r="E25" s="12"/>
      <c r="F25" s="39"/>
      <c r="G25" s="12"/>
      <c r="H25" s="12"/>
      <c r="I25" s="12"/>
      <c r="J25" s="12"/>
      <c r="K25" s="12"/>
      <c r="L25" s="12"/>
    </row>
    <row r="26" spans="2:12" ht="12.75">
      <c r="B26" t="s">
        <v>81</v>
      </c>
      <c r="D26" s="12">
        <v>0</v>
      </c>
      <c r="E26" s="12"/>
      <c r="F26" s="39">
        <v>0</v>
      </c>
      <c r="G26" s="12"/>
      <c r="H26" s="12">
        <v>0</v>
      </c>
      <c r="I26" s="12"/>
      <c r="J26" s="39">
        <v>483</v>
      </c>
      <c r="K26" s="39"/>
      <c r="L26" s="39">
        <f>SUM(D26:K26)</f>
        <v>483</v>
      </c>
    </row>
    <row r="27" spans="4:12" ht="12.75">
      <c r="D27" s="12"/>
      <c r="E27" s="12"/>
      <c r="F27" s="39"/>
      <c r="G27" s="12"/>
      <c r="H27" s="12"/>
      <c r="I27" s="12"/>
      <c r="J27" s="39"/>
      <c r="K27" s="39"/>
      <c r="L27" s="39"/>
    </row>
    <row r="28" spans="2:12" ht="12.75">
      <c r="B28" t="s">
        <v>150</v>
      </c>
      <c r="D28" s="12"/>
      <c r="E28" s="12"/>
      <c r="F28" s="39"/>
      <c r="G28" s="12"/>
      <c r="H28" s="12"/>
      <c r="I28" s="12"/>
      <c r="J28" s="12"/>
      <c r="K28" s="12"/>
      <c r="L28" s="12"/>
    </row>
    <row r="29" spans="2:12" ht="12.75">
      <c r="B29" s="38" t="s">
        <v>151</v>
      </c>
      <c r="D29" s="12">
        <v>0</v>
      </c>
      <c r="E29" s="12"/>
      <c r="F29" s="39">
        <v>0</v>
      </c>
      <c r="G29" s="12"/>
      <c r="H29" s="12">
        <v>0</v>
      </c>
      <c r="I29" s="12"/>
      <c r="J29" s="12">
        <v>-560</v>
      </c>
      <c r="K29" s="12"/>
      <c r="L29" s="12">
        <f>SUM(D29:K29)</f>
        <v>-560</v>
      </c>
    </row>
    <row r="30" spans="4:12" ht="12.75">
      <c r="D30" s="12"/>
      <c r="E30" s="12"/>
      <c r="F30" s="39"/>
      <c r="G30" s="12"/>
      <c r="H30" s="12"/>
      <c r="I30" s="12"/>
      <c r="J30" s="12"/>
      <c r="K30" s="12"/>
      <c r="L30" s="12"/>
    </row>
    <row r="31" spans="2:12" ht="13.5" thickBot="1">
      <c r="B31" s="25" t="s">
        <v>141</v>
      </c>
      <c r="D31" s="23">
        <f>SUM(D22:D30)</f>
        <v>16000</v>
      </c>
      <c r="E31" s="24"/>
      <c r="F31" s="41">
        <f>SUM(F22:F30)</f>
        <v>1299</v>
      </c>
      <c r="G31" s="24"/>
      <c r="H31" s="23">
        <f>SUM(H22:H30)</f>
        <v>904</v>
      </c>
      <c r="I31" s="24"/>
      <c r="J31" s="23">
        <f>SUM(J22:J30)</f>
        <v>10540</v>
      </c>
      <c r="K31" s="24"/>
      <c r="L31" s="23">
        <f>SUM(L22:L30)</f>
        <v>28743</v>
      </c>
    </row>
    <row r="32" spans="4:12" ht="13.5" thickTop="1">
      <c r="D32" s="12"/>
      <c r="E32" s="12"/>
      <c r="F32" s="39"/>
      <c r="G32" s="12"/>
      <c r="H32" s="12"/>
      <c r="I32" s="12"/>
      <c r="J32" s="12"/>
      <c r="K32" s="12"/>
      <c r="L32" s="12"/>
    </row>
    <row r="33" spans="4:12" ht="12.75">
      <c r="D33" s="12"/>
      <c r="E33" s="12"/>
      <c r="F33" s="39"/>
      <c r="G33" s="12"/>
      <c r="H33" s="12"/>
      <c r="I33" s="12"/>
      <c r="J33" s="12"/>
      <c r="K33" s="12"/>
      <c r="L33" s="12"/>
    </row>
    <row r="34" spans="4:12" ht="12.75">
      <c r="D34" s="12"/>
      <c r="E34" s="12"/>
      <c r="F34" s="39"/>
      <c r="G34" s="12"/>
      <c r="H34" s="12"/>
      <c r="I34" s="12"/>
      <c r="J34" s="12"/>
      <c r="K34" s="12"/>
      <c r="L34" s="12"/>
    </row>
    <row r="36" ht="12.75">
      <c r="B36" t="s">
        <v>110</v>
      </c>
    </row>
    <row r="37" ht="12.75">
      <c r="B37" t="s">
        <v>106</v>
      </c>
    </row>
  </sheetData>
  <printOptions/>
  <pageMargins left="0.5" right="0.5" top="0.5" bottom="0.5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workbookViewId="0" topLeftCell="A67">
      <selection activeCell="B10" sqref="B10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57421875" style="12" customWidth="1"/>
    <col min="5" max="5" width="3.00390625" style="0" customWidth="1"/>
    <col min="6" max="6" width="11.28125" style="12" customWidth="1"/>
    <col min="7" max="7" width="3.00390625" style="0" customWidth="1"/>
    <col min="8" max="8" width="14.8515625" style="0" customWidth="1"/>
  </cols>
  <sheetData>
    <row r="1" ht="12.75">
      <c r="A1" s="1" t="s">
        <v>120</v>
      </c>
    </row>
    <row r="2" ht="12.75">
      <c r="A2" s="2" t="s">
        <v>119</v>
      </c>
    </row>
    <row r="3" ht="12.75">
      <c r="A3" s="2" t="str">
        <f>'Condensed IS'!A3</f>
        <v>Interim report for the year ended 31 December 2003</v>
      </c>
    </row>
    <row r="4" ht="12.75">
      <c r="A4" s="1" t="s">
        <v>42</v>
      </c>
    </row>
    <row r="5" ht="12.75">
      <c r="A5" s="1" t="s">
        <v>69</v>
      </c>
    </row>
    <row r="6" spans="1:6" ht="12.75">
      <c r="A6" s="2"/>
      <c r="D6" s="51" t="s">
        <v>131</v>
      </c>
      <c r="F6" s="51" t="s">
        <v>131</v>
      </c>
    </row>
    <row r="7" spans="1:6" ht="12.75">
      <c r="A7" s="2"/>
      <c r="C7" s="22" t="s">
        <v>1</v>
      </c>
      <c r="D7" s="51" t="s">
        <v>130</v>
      </c>
      <c r="F7" s="51" t="s">
        <v>130</v>
      </c>
    </row>
    <row r="8" spans="4:6" ht="12.75">
      <c r="D8" s="53">
        <v>37986</v>
      </c>
      <c r="F8" s="53">
        <v>37621</v>
      </c>
    </row>
    <row r="9" spans="4:6" ht="12.75">
      <c r="D9" s="51" t="s">
        <v>2</v>
      </c>
      <c r="F9" s="51" t="s">
        <v>2</v>
      </c>
    </row>
    <row r="11" ht="12.75">
      <c r="B11" s="25" t="s">
        <v>88</v>
      </c>
    </row>
    <row r="12" spans="2:6" ht="12.75">
      <c r="B12" t="s">
        <v>97</v>
      </c>
      <c r="D12" s="39">
        <v>-6556</v>
      </c>
      <c r="F12" s="12">
        <v>1192</v>
      </c>
    </row>
    <row r="13" spans="2:4" ht="12.75">
      <c r="B13" t="s">
        <v>43</v>
      </c>
      <c r="D13" s="39"/>
    </row>
    <row r="14" spans="2:6" ht="12.75">
      <c r="B14" s="29" t="s">
        <v>44</v>
      </c>
      <c r="D14" s="39">
        <v>844</v>
      </c>
      <c r="F14" s="12">
        <v>689</v>
      </c>
    </row>
    <row r="15" spans="2:6" ht="12.75">
      <c r="B15" s="29" t="s">
        <v>92</v>
      </c>
      <c r="D15" s="39">
        <v>2938</v>
      </c>
      <c r="E15" s="38"/>
      <c r="F15" s="12">
        <v>663</v>
      </c>
    </row>
    <row r="16" spans="2:6" ht="12.75">
      <c r="B16" s="29" t="s">
        <v>45</v>
      </c>
      <c r="D16" s="39">
        <v>1617</v>
      </c>
      <c r="F16" s="12">
        <f>641+243</f>
        <v>884</v>
      </c>
    </row>
    <row r="17" spans="2:6" ht="12.75">
      <c r="B17" s="29" t="s">
        <v>135</v>
      </c>
      <c r="D17" s="39">
        <v>987</v>
      </c>
      <c r="F17" s="12">
        <v>340</v>
      </c>
    </row>
    <row r="18" spans="2:6" ht="12.75">
      <c r="B18" s="29" t="s">
        <v>75</v>
      </c>
      <c r="D18" s="39">
        <v>0</v>
      </c>
      <c r="F18" s="12">
        <v>-37</v>
      </c>
    </row>
    <row r="19" spans="2:6" ht="12.75">
      <c r="B19" s="29" t="s">
        <v>136</v>
      </c>
      <c r="D19" s="39">
        <v>431</v>
      </c>
      <c r="F19" s="12">
        <v>45</v>
      </c>
    </row>
    <row r="20" spans="2:6" ht="12.75">
      <c r="B20" s="29" t="s">
        <v>46</v>
      </c>
      <c r="D20" s="39">
        <v>231</v>
      </c>
      <c r="F20" s="12">
        <v>15</v>
      </c>
    </row>
    <row r="21" spans="2:6" ht="12.75">
      <c r="B21" s="29" t="s">
        <v>47</v>
      </c>
      <c r="D21" s="39">
        <v>-1302</v>
      </c>
      <c r="F21" s="12">
        <v>-206</v>
      </c>
    </row>
    <row r="22" spans="2:6" ht="12.75">
      <c r="B22" s="29" t="s">
        <v>94</v>
      </c>
      <c r="D22" s="39">
        <v>-792</v>
      </c>
      <c r="F22" s="12">
        <v>-791</v>
      </c>
    </row>
    <row r="23" spans="2:6" ht="12.75">
      <c r="B23" s="29" t="s">
        <v>126</v>
      </c>
      <c r="D23" s="39"/>
      <c r="F23" s="12">
        <v>0</v>
      </c>
    </row>
    <row r="24" spans="2:6" ht="12.75">
      <c r="B24" s="29" t="s">
        <v>161</v>
      </c>
      <c r="D24" s="39">
        <v>-75</v>
      </c>
      <c r="F24" s="12">
        <v>-1038</v>
      </c>
    </row>
    <row r="25" spans="2:6" ht="12.75">
      <c r="B25" s="29" t="s">
        <v>123</v>
      </c>
      <c r="D25" s="54">
        <v>-40</v>
      </c>
      <c r="F25" s="12">
        <v>0</v>
      </c>
    </row>
    <row r="26" spans="2:6" ht="12.75">
      <c r="B26" s="29" t="s">
        <v>155</v>
      </c>
      <c r="D26" s="54">
        <v>29</v>
      </c>
      <c r="F26" s="12">
        <v>0</v>
      </c>
    </row>
    <row r="27" spans="2:6" ht="12.75">
      <c r="B27" s="29" t="s">
        <v>156</v>
      </c>
      <c r="D27" s="54">
        <v>60</v>
      </c>
      <c r="F27" s="12">
        <v>0</v>
      </c>
    </row>
    <row r="28" spans="2:6" ht="12.75">
      <c r="B28" s="29" t="s">
        <v>125</v>
      </c>
      <c r="D28" s="55">
        <v>12</v>
      </c>
      <c r="F28" s="27">
        <v>47</v>
      </c>
    </row>
    <row r="29" spans="2:6" ht="12.75">
      <c r="B29" s="29" t="s">
        <v>50</v>
      </c>
      <c r="D29" s="12">
        <f>SUM(D12:D28)</f>
        <v>-1616</v>
      </c>
      <c r="F29" s="12">
        <f>SUM(F12:F28)</f>
        <v>1803</v>
      </c>
    </row>
    <row r="30" ht="12.75">
      <c r="D30" s="39"/>
    </row>
    <row r="31" spans="2:4" ht="12.75">
      <c r="B31" t="s">
        <v>48</v>
      </c>
      <c r="D31" s="39"/>
    </row>
    <row r="32" ht="12.75">
      <c r="D32" s="39"/>
    </row>
    <row r="33" spans="2:6" ht="12.75">
      <c r="B33" t="s">
        <v>49</v>
      </c>
      <c r="D33" s="39">
        <v>6108</v>
      </c>
      <c r="F33" s="12">
        <v>-6094</v>
      </c>
    </row>
    <row r="34" spans="2:6" ht="12.75">
      <c r="B34" t="s">
        <v>51</v>
      </c>
      <c r="D34" s="39">
        <v>521</v>
      </c>
      <c r="F34" s="12">
        <v>11040</v>
      </c>
    </row>
    <row r="35" spans="2:6" ht="12.75">
      <c r="B35" t="s">
        <v>52</v>
      </c>
      <c r="D35" s="39">
        <v>-2545</v>
      </c>
      <c r="F35" s="12">
        <v>-2139</v>
      </c>
    </row>
    <row r="36" spans="2:6" ht="12.75">
      <c r="B36" t="s">
        <v>159</v>
      </c>
      <c r="D36" s="39">
        <v>-1641</v>
      </c>
      <c r="F36" s="39">
        <v>0</v>
      </c>
    </row>
    <row r="37" spans="2:6" ht="12.75">
      <c r="B37" t="s">
        <v>53</v>
      </c>
      <c r="D37" s="69">
        <f>1689-2747</f>
        <v>-1058</v>
      </c>
      <c r="F37" s="12">
        <v>-5227</v>
      </c>
    </row>
    <row r="38" spans="2:6" ht="12.75">
      <c r="B38" t="s">
        <v>54</v>
      </c>
      <c r="D38" s="39">
        <v>-4727</v>
      </c>
      <c r="F38" s="12">
        <v>-459</v>
      </c>
    </row>
    <row r="39" spans="2:6" ht="12.75">
      <c r="B39" t="s">
        <v>55</v>
      </c>
      <c r="D39" s="39">
        <v>714</v>
      </c>
      <c r="F39" s="12">
        <v>-1203</v>
      </c>
    </row>
    <row r="40" spans="4:6" ht="12.75">
      <c r="D40" s="55"/>
      <c r="F40" s="27"/>
    </row>
    <row r="41" spans="2:6" ht="12.75">
      <c r="B41" t="s">
        <v>82</v>
      </c>
      <c r="D41" s="12">
        <f>SUM(D29:D40)</f>
        <v>-4244</v>
      </c>
      <c r="F41" s="12">
        <f>SUM(F29:F40)</f>
        <v>-2279</v>
      </c>
    </row>
    <row r="42" ht="12.75">
      <c r="D42" s="39"/>
    </row>
    <row r="43" spans="2:6" ht="12.75">
      <c r="B43" t="s">
        <v>56</v>
      </c>
      <c r="D43" s="39">
        <v>-426</v>
      </c>
      <c r="F43" s="12">
        <v>-1163</v>
      </c>
    </row>
    <row r="44" ht="12.75">
      <c r="D44" s="39"/>
    </row>
    <row r="45" spans="2:6" ht="12.75">
      <c r="B45" t="s">
        <v>83</v>
      </c>
      <c r="D45" s="30">
        <f>SUM(D41:D44)</f>
        <v>-4670</v>
      </c>
      <c r="F45" s="30">
        <f>SUM(F41:F44)</f>
        <v>-3442</v>
      </c>
    </row>
    <row r="46" ht="12.75">
      <c r="D46" s="39"/>
    </row>
    <row r="47" spans="2:4" ht="12.75">
      <c r="B47" s="25" t="s">
        <v>84</v>
      </c>
      <c r="D47" s="39"/>
    </row>
    <row r="48" spans="2:6" ht="12.75">
      <c r="B48" t="s">
        <v>57</v>
      </c>
      <c r="D48" s="39">
        <v>514</v>
      </c>
      <c r="F48" s="12">
        <v>2064</v>
      </c>
    </row>
    <row r="49" spans="2:6" ht="12.75">
      <c r="B49" t="s">
        <v>137</v>
      </c>
      <c r="D49" s="39">
        <v>0</v>
      </c>
      <c r="F49" s="12">
        <v>-4500</v>
      </c>
    </row>
    <row r="50" spans="2:6" ht="12.75">
      <c r="B50" t="s">
        <v>157</v>
      </c>
      <c r="D50" s="39">
        <v>-8576</v>
      </c>
      <c r="F50" s="12">
        <v>0</v>
      </c>
    </row>
    <row r="51" spans="2:6" ht="12.75">
      <c r="B51" t="s">
        <v>158</v>
      </c>
      <c r="D51" s="39">
        <v>-2348</v>
      </c>
      <c r="F51" s="12">
        <v>0</v>
      </c>
    </row>
    <row r="52" spans="2:6" ht="12.75">
      <c r="B52" t="s">
        <v>58</v>
      </c>
      <c r="D52" s="39">
        <v>-7015</v>
      </c>
      <c r="F52" s="12">
        <v>-774</v>
      </c>
    </row>
    <row r="53" spans="2:4" ht="12.75">
      <c r="B53" t="s">
        <v>122</v>
      </c>
      <c r="D53" s="39">
        <v>3008</v>
      </c>
    </row>
    <row r="54" spans="2:6" ht="12.75">
      <c r="B54" t="s">
        <v>59</v>
      </c>
      <c r="D54" s="39">
        <v>1302</v>
      </c>
      <c r="F54" s="12">
        <v>206</v>
      </c>
    </row>
    <row r="55" spans="2:6" ht="12.75">
      <c r="B55" t="s">
        <v>138</v>
      </c>
      <c r="D55" s="39">
        <v>0</v>
      </c>
      <c r="F55" s="12">
        <v>-30</v>
      </c>
    </row>
    <row r="56" spans="2:6" ht="12.75">
      <c r="B56" t="s">
        <v>89</v>
      </c>
      <c r="D56" s="44">
        <f>SUM(D48:D55)</f>
        <v>-13115</v>
      </c>
      <c r="F56" s="44">
        <f>SUM(F48:F55)</f>
        <v>-3034</v>
      </c>
    </row>
    <row r="57" ht="12.75">
      <c r="D57" s="39"/>
    </row>
    <row r="58" spans="2:4" ht="12.75">
      <c r="B58" s="25" t="s">
        <v>85</v>
      </c>
      <c r="D58" s="39"/>
    </row>
    <row r="59" spans="2:6" ht="12.75">
      <c r="B59" t="s">
        <v>96</v>
      </c>
      <c r="D59" s="39">
        <v>262</v>
      </c>
      <c r="F59" s="12">
        <v>0</v>
      </c>
    </row>
    <row r="60" spans="2:6" ht="12.75">
      <c r="B60" t="s">
        <v>139</v>
      </c>
      <c r="D60" s="39">
        <v>0</v>
      </c>
      <c r="F60" s="12">
        <v>1695</v>
      </c>
    </row>
    <row r="61" spans="2:6" ht="12.75">
      <c r="B61" t="s">
        <v>71</v>
      </c>
      <c r="D61" s="39">
        <v>0</v>
      </c>
      <c r="F61" s="12">
        <v>45000</v>
      </c>
    </row>
    <row r="62" spans="2:6" ht="12.75">
      <c r="B62" t="s">
        <v>60</v>
      </c>
      <c r="D62" s="39">
        <v>-223</v>
      </c>
      <c r="F62" s="12">
        <v>-832</v>
      </c>
    </row>
    <row r="63" spans="2:6" ht="12.75">
      <c r="B63" t="s">
        <v>62</v>
      </c>
      <c r="D63" s="39">
        <v>0</v>
      </c>
      <c r="F63" s="12">
        <v>-560</v>
      </c>
    </row>
    <row r="64" spans="2:6" ht="12.75">
      <c r="B64" t="s">
        <v>63</v>
      </c>
      <c r="D64" s="39">
        <v>-3462</v>
      </c>
      <c r="F64" s="12">
        <v>-663</v>
      </c>
    </row>
    <row r="65" spans="2:6" ht="12.75">
      <c r="B65" t="s">
        <v>90</v>
      </c>
      <c r="D65" s="44">
        <f>SUM(D59:D64)</f>
        <v>-3423</v>
      </c>
      <c r="F65" s="44">
        <f>SUM(F59:F64)</f>
        <v>44640</v>
      </c>
    </row>
    <row r="66" ht="12.75">
      <c r="D66" s="39"/>
    </row>
    <row r="67" spans="2:6" ht="12.75">
      <c r="B67" s="25" t="s">
        <v>127</v>
      </c>
      <c r="D67" s="12">
        <f>D45+D56+D65</f>
        <v>-21208</v>
      </c>
      <c r="F67" s="12">
        <f>F45+F56+F65</f>
        <v>38164</v>
      </c>
    </row>
    <row r="68" ht="12.75">
      <c r="D68" s="39"/>
    </row>
    <row r="69" spans="2:6" ht="12.75">
      <c r="B69" s="25" t="s">
        <v>86</v>
      </c>
      <c r="D69" s="39">
        <v>43749</v>
      </c>
      <c r="F69" s="12">
        <v>5547</v>
      </c>
    </row>
    <row r="70" spans="2:6" ht="12.75">
      <c r="B70" t="s">
        <v>61</v>
      </c>
      <c r="D70" s="39">
        <v>0</v>
      </c>
      <c r="F70" s="12">
        <v>38</v>
      </c>
    </row>
    <row r="71" spans="2:4" ht="12.75">
      <c r="B71" s="38"/>
      <c r="D71" s="39"/>
    </row>
    <row r="72" spans="2:6" ht="13.5" thickBot="1">
      <c r="B72" s="25" t="s">
        <v>128</v>
      </c>
      <c r="D72" s="23">
        <f>SUM(D67:D71)</f>
        <v>22541</v>
      </c>
      <c r="F72" s="23">
        <f>SUM(F67:F71)</f>
        <v>43749</v>
      </c>
    </row>
    <row r="73" ht="13.5" thickTop="1">
      <c r="D73" s="39"/>
    </row>
    <row r="74" spans="2:6" s="25" customFormat="1" ht="12.75">
      <c r="B74" s="25" t="s">
        <v>67</v>
      </c>
      <c r="C74" s="22"/>
      <c r="D74" s="56"/>
      <c r="F74" s="33"/>
    </row>
    <row r="75" spans="2:6" ht="12.75">
      <c r="B75" t="s">
        <v>87</v>
      </c>
      <c r="D75" s="39">
        <v>17233</v>
      </c>
      <c r="F75" s="12">
        <v>4719</v>
      </c>
    </row>
    <row r="76" spans="2:6" ht="12.75">
      <c r="B76" t="s">
        <v>68</v>
      </c>
      <c r="D76" s="39">
        <v>-2878</v>
      </c>
      <c r="F76" s="12">
        <f>-1243-1094</f>
        <v>-2337</v>
      </c>
    </row>
    <row r="77" spans="2:6" ht="12.75">
      <c r="B77" t="s">
        <v>160</v>
      </c>
      <c r="D77" s="39">
        <v>8186</v>
      </c>
      <c r="F77" s="12">
        <v>41367</v>
      </c>
    </row>
    <row r="78" spans="4:6" ht="13.5" thickBot="1">
      <c r="D78" s="23">
        <f>SUM(D75:D77)</f>
        <v>22541</v>
      </c>
      <c r="F78" s="23">
        <f>SUM(F75:F77)</f>
        <v>43749</v>
      </c>
    </row>
    <row r="79" ht="13.5" thickTop="1">
      <c r="D79" s="24"/>
    </row>
    <row r="80" ht="12.75">
      <c r="D80" s="24"/>
    </row>
    <row r="83" ht="12.75">
      <c r="B83" s="45" t="s">
        <v>108</v>
      </c>
    </row>
    <row r="84" ht="12.75">
      <c r="B84" s="45" t="s">
        <v>106</v>
      </c>
    </row>
  </sheetData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Latha</cp:lastModifiedBy>
  <cp:lastPrinted>2004-02-27T12:42:33Z</cp:lastPrinted>
  <dcterms:created xsi:type="dcterms:W3CDTF">2002-10-29T01:49:51Z</dcterms:created>
  <dcterms:modified xsi:type="dcterms:W3CDTF">2004-02-27T12:42:50Z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1392786207</vt:i4>
  </property>
  <property fmtid="{D5CDD505-2E9C-101B-9397-08002B2CF9AE}" pid="3" name="_EmailSubject">
    <vt:lpwstr/>
  </property>
  <property fmtid="{D5CDD505-2E9C-101B-9397-08002B2CF9AE}" pid="4" name="_AuthorEmail">
    <vt:lpwstr>pmyee@sierac.com</vt:lpwstr>
  </property>
  <property fmtid="{D5CDD505-2E9C-101B-9397-08002B2CF9AE}" pid="5" name="_AuthorEmailDisplayName">
    <vt:lpwstr>Yee Pek Mei</vt:lpwstr>
  </property>
  <property fmtid="{D5CDD505-2E9C-101B-9397-08002B2CF9AE}" pid="6" name="_PreviousAdHocReviewCycleID">
    <vt:i4>963019403</vt:i4>
  </property>
  <property fmtid="{D5CDD505-2E9C-101B-9397-08002B2CF9AE}" pid="7" name="_ReviewingToolsShownOnce">
    <vt:lpwstr/>
  </property>
</Properties>
</file>